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1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С15!#REF!</definedName>
    <definedName name="_Par114" localSheetId="1">С15!#REF!</definedName>
    <definedName name="_Par115" localSheetId="1">С15!#REF!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С15!$A$2:$G$146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90" i="2" l="1"/>
  <c r="D76" i="2"/>
  <c r="D79" i="2" s="1"/>
  <c r="D80" i="2" s="1"/>
  <c r="D75" i="2"/>
  <c r="D68" i="2"/>
  <c r="D71" i="2" s="1"/>
  <c r="D67" i="2"/>
  <c r="D66" i="2"/>
  <c r="D58" i="2"/>
  <c r="D41" i="2" s="1"/>
  <c r="D57" i="2"/>
  <c r="D56" i="2"/>
  <c r="D59" i="2" s="1"/>
  <c r="D60" i="2" s="1"/>
  <c r="D51" i="2"/>
  <c r="D50" i="2"/>
  <c r="D46" i="2"/>
  <c r="D45" i="2"/>
  <c r="D38" i="2"/>
  <c r="D16" i="2"/>
  <c r="D22" i="2" s="1"/>
  <c r="D12" i="2"/>
  <c r="D11" i="2"/>
  <c r="D25" i="2" s="1"/>
  <c r="D70" i="2" l="1"/>
  <c r="D91" i="2"/>
  <c r="D17" i="2"/>
  <c r="D61" i="2"/>
  <c r="D142" i="1"/>
  <c r="G126" i="1"/>
  <c r="G113" i="1"/>
  <c r="G73" i="1"/>
  <c r="G61" i="1"/>
  <c r="G59" i="1"/>
  <c r="G57" i="1"/>
  <c r="G44" i="1"/>
  <c r="G26" i="1" l="1"/>
  <c r="G31" i="1"/>
  <c r="G35" i="1"/>
  <c r="G29" i="1"/>
  <c r="G33" i="1"/>
  <c r="G42" i="1"/>
  <c r="G46" i="1"/>
  <c r="G56" i="1"/>
  <c r="G58" i="1"/>
  <c r="G60" i="1"/>
  <c r="G66" i="1"/>
  <c r="G71" i="1"/>
  <c r="G125" i="1"/>
  <c r="G55" i="1"/>
  <c r="G70" i="1"/>
  <c r="G143" i="1"/>
</calcChain>
</file>

<file path=xl/sharedStrings.xml><?xml version="1.0" encoding="utf-8"?>
<sst xmlns="http://schemas.openxmlformats.org/spreadsheetml/2006/main" count="429" uniqueCount="213">
  <si>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</si>
  <si>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</si>
  <si>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</si>
  <si>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</si>
  <si>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</si>
  <si>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</si>
  <si>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</si>
  <si>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</si>
  <si>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</si>
  <si>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</si>
  <si>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</si>
  <si>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</si>
  <si>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</si>
  <si>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</si>
  <si>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</si>
  <si>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</si>
  <si>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</si>
  <si>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</si>
  <si>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15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</si>
  <si>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</si>
  <si>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</si>
  <si>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</si>
  <si>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</si>
  <si>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</si>
  <si>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27.12.2017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</si>
  <si>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</si>
  <si>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</si>
  <si>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</si>
  <si>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>Ремонт цоколя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</si>
  <si>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</si>
  <si>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</si>
  <si>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</si>
  <si>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</si>
  <si>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</si>
  <si>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</si>
  <si>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</si>
  <si>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</si>
  <si>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</si>
  <si>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</si>
  <si>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</si>
  <si>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</si>
  <si>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</si>
  <si>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</si>
  <si>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</si>
  <si>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</si>
  <si>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</si>
  <si>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</si>
  <si>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</si>
  <si>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</si>
  <si>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</si>
  <si>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</si>
  <si>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</si>
  <si>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</si>
  <si>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</si>
  <si>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</si>
  <si>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</si>
  <si>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</si>
  <si>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</si>
  <si>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</si>
  <si>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</si>
  <si>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</si>
  <si>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</si>
  <si>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</si>
  <si>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</si>
  <si>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</si>
  <si>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</si>
  <si>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</si>
  <si>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</si>
  <si>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</si>
  <si>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</si>
  <si>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</si>
  <si>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</si>
  <si>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</si>
  <si>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</si>
  <si>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</si>
  <si>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</si>
  <si>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</si>
  <si>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</si>
  <si>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</si>
  <si>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</si>
  <si>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</si>
  <si>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</si>
  <si>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</si>
  <si>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</si>
  <si>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</si>
  <si>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</si>
  <si>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</si>
  <si>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</si>
  <si>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</si>
  <si>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</si>
  <si>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</si>
  <si>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</si>
  <si>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</si>
  <si>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</si>
  <si>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</si>
  <si>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</si>
  <si>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</si>
  <si>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</si>
  <si>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</si>
  <si>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</si>
  <si>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</si>
  <si>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</si>
  <si>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</si>
  <si>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</si>
  <si>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</si>
  <si>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</si>
  <si>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</si>
  <si>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</si>
  <si>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</si>
  <si>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</si>
  <si>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</si>
  <si>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</si>
  <si>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</si>
  <si>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</si>
  <si>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</si>
  <si>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</si>
  <si>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</si>
  <si>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</si>
  <si>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</si>
  <si>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</si>
  <si>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</si>
  <si>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</si>
  <si>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Очистка чердачного помещения от снега</t>
  </si>
  <si>
    <t>Ревизия щитов</t>
  </si>
  <si>
    <t>Прочистка сливной системы с а/вышки</t>
  </si>
  <si>
    <t>м/п</t>
  </si>
  <si>
    <t>Ремонт дверного полотна</t>
  </si>
  <si>
    <t>шт.</t>
  </si>
  <si>
    <t>Вырезка сухих ветвей</t>
  </si>
  <si>
    <t>Установка  пружины</t>
  </si>
  <si>
    <t>Спиливание дерева, берёза, Ф более 30см, h-до 10м</t>
  </si>
  <si>
    <t>Ревизия ВРУ</t>
  </si>
  <si>
    <t xml:space="preserve">Ревизия светильников </t>
  </si>
  <si>
    <t xml:space="preserve">Поверка приборов учета горячей воды </t>
  </si>
  <si>
    <t>квартир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</si>
  <si>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</si>
  <si>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</si>
  <si>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Уборка подвальных помещений</t>
  </si>
  <si>
    <t>Уборка чердачного помещения</t>
  </si>
  <si>
    <t>Осмотр водопровода, канализации, горячего водоснабжения</t>
  </si>
  <si>
    <t>Замена перегоревшей эл.лампы накаливания</t>
  </si>
  <si>
    <t>Ревизия светильников дворового освещения</t>
  </si>
  <si>
    <t>Ревизия светильников с люминисцентными лампами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</si>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</sst>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0" fillId="0" borderId="0">
      <protection locked="0"/>
    </xf>
    <xf numFmtId="168" fontId="20" fillId="0" borderId="5">
      <protection locked="0"/>
    </xf>
    <xf numFmtId="167" fontId="21" fillId="0" borderId="0">
      <protection locked="0"/>
    </xf>
    <xf numFmtId="168" fontId="21" fillId="0" borderId="6">
      <protection locked="0"/>
    </xf>
    <xf numFmtId="169" fontId="20" fillId="0" borderId="0">
      <protection locked="0"/>
    </xf>
    <xf numFmtId="170" fontId="20" fillId="0" borderId="0">
      <protection locked="0"/>
    </xf>
    <xf numFmtId="169" fontId="21" fillId="0" borderId="0">
      <protection locked="0"/>
    </xf>
    <xf numFmtId="170" fontId="21" fillId="0" borderId="0">
      <protection locked="0"/>
    </xf>
    <xf numFmtId="171" fontId="20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Protection="0">
      <alignment horizontal="left" vertical="top" wrapText="1"/>
    </xf>
    <xf numFmtId="0" fontId="26" fillId="16" borderId="0" applyNumberFormat="0" applyBorder="0" applyProtection="0">
      <alignment horizontal="left" vertical="top" wrapText="1"/>
    </xf>
    <xf numFmtId="0" fontId="26" fillId="17" borderId="0" applyNumberFormat="0" applyBorder="0" applyProtection="0">
      <alignment horizontal="left" vertical="top" wrapText="1"/>
    </xf>
    <xf numFmtId="0" fontId="25" fillId="18" borderId="0" applyNumberFormat="0" applyBorder="0" applyProtection="0">
      <alignment horizontal="left" vertical="top" wrapText="1"/>
    </xf>
    <xf numFmtId="0" fontId="27" fillId="19" borderId="0" applyNumberFormat="0" applyBorder="0" applyProtection="0">
      <alignment horizontal="left" vertical="top" wrapText="1"/>
    </xf>
    <xf numFmtId="0" fontId="28" fillId="20" borderId="0" applyNumberFormat="0" applyBorder="0" applyProtection="0">
      <alignment horizontal="left" vertical="top" wrapText="1"/>
    </xf>
    <xf numFmtId="0" fontId="12" fillId="0" borderId="0"/>
    <xf numFmtId="0" fontId="29" fillId="0" borderId="0" applyNumberFormat="0" applyFill="0" applyBorder="0" applyProtection="0">
      <alignment horizontal="left" vertical="top" wrapText="1"/>
    </xf>
    <xf numFmtId="0" fontId="30" fillId="21" borderId="0" applyNumberFormat="0" applyBorder="0" applyProtection="0">
      <alignment horizontal="left" vertical="top" wrapText="1"/>
    </xf>
    <xf numFmtId="0" fontId="31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22" borderId="0" applyNumberFormat="0" applyBorder="0" applyProtection="0">
      <alignment horizontal="left" vertical="top" wrapText="1"/>
    </xf>
    <xf numFmtId="0" fontId="35" fillId="22" borderId="7" applyNumberFormat="0" applyProtection="0">
      <alignment horizontal="left" vertical="top" wrapText="1"/>
    </xf>
    <xf numFmtId="0" fontId="36" fillId="0" borderId="0">
      <alignment horizontal="left" vertical="top"/>
    </xf>
    <xf numFmtId="0" fontId="36" fillId="0" borderId="0">
      <alignment horizontal="left" vertical="top"/>
    </xf>
    <xf numFmtId="0" fontId="36" fillId="0" borderId="0">
      <alignment horizontal="center" vertical="top"/>
    </xf>
    <xf numFmtId="0" fontId="33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27" fillId="0" borderId="0" applyNumberFormat="0" applyFill="0" applyBorder="0" applyProtection="0">
      <alignment horizontal="left" vertical="top" wrapText="1"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37" fillId="7" borderId="7" applyNumberFormat="0" applyAlignment="0" applyProtection="0"/>
    <xf numFmtId="0" fontId="38" fillId="27" borderId="8" applyNumberFormat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28" borderId="13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48" fillId="0" borderId="0"/>
    <xf numFmtId="0" fontId="4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3" fillId="0" borderId="0">
      <alignment horizontal="left" vertical="top" wrapText="1"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2" fillId="0" borderId="15" applyNumberFormat="0" applyFill="0" applyAlignment="0" applyProtection="0"/>
    <xf numFmtId="0" fontId="53" fillId="0" borderId="0"/>
    <xf numFmtId="0" fontId="54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01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0" fontId="15" fillId="0" borderId="1" xfId="0" applyFont="1" applyFill="1" applyBorder="1"/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58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59" fillId="0" borderId="0" xfId="1" applyFont="1" applyFill="1" applyAlignment="1">
      <alignment horizontal="right"/>
    </xf>
    <xf numFmtId="166" fontId="62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/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/>
    </xf>
    <xf numFmtId="0" fontId="61" fillId="0" borderId="1" xfId="0" applyFont="1" applyFill="1" applyBorder="1"/>
    <xf numFmtId="0" fontId="63" fillId="0" borderId="1" xfId="0" applyFont="1" applyFill="1" applyBorder="1" applyAlignment="1">
      <alignment horizontal="center"/>
    </xf>
    <xf numFmtId="0" fontId="63" fillId="0" borderId="1" xfId="0" applyFont="1" applyFill="1" applyBorder="1"/>
    <xf numFmtId="4" fontId="63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justify" vertical="center" wrapText="1"/>
    </xf>
    <xf numFmtId="49" fontId="62" fillId="0" borderId="1" xfId="0" applyNumberFormat="1" applyFont="1" applyFill="1" applyBorder="1" applyAlignment="1">
      <alignment horizontal="justify" vertical="center" wrapText="1"/>
    </xf>
    <xf numFmtId="3" fontId="63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vertical="top"/>
    </xf>
    <xf numFmtId="4" fontId="64" fillId="0" borderId="1" xfId="0" applyNumberFormat="1" applyFont="1" applyFill="1" applyBorder="1" applyAlignment="1">
      <alignment wrapText="1"/>
    </xf>
    <xf numFmtId="4" fontId="64" fillId="0" borderId="1" xfId="0" applyNumberFormat="1" applyFont="1" applyFill="1" applyBorder="1"/>
    <xf numFmtId="4" fontId="63" fillId="0" borderId="1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 wrapText="1"/>
    </xf>
    <xf numFmtId="0" fontId="63" fillId="0" borderId="0" xfId="0" applyFont="1" applyFill="1"/>
    <xf numFmtId="0" fontId="64" fillId="0" borderId="1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28" sqref="D28"/>
    </sheetView>
  </sheetViews>
  <sheetFormatPr defaultRowHeight="15" x14ac:dyDescent="0.25"/>
  <cols>
    <col min="1" max="1" width="4.28515625" style="81" customWidth="1"/>
    <col min="2" max="2" width="62.28515625" style="62" customWidth="1"/>
    <col min="3" max="3" width="10.85546875" style="62" customWidth="1"/>
    <col min="4" max="4" width="18.42578125" style="81" customWidth="1"/>
    <col min="5" max="16384" width="9.140625" style="62"/>
  </cols>
  <sheetData>
    <row r="1" spans="1:4" ht="19.5" x14ac:dyDescent="0.25">
      <c r="A1" s="83" t="s">
        <v>143</v>
      </c>
      <c r="B1" s="83"/>
      <c r="C1" s="83"/>
      <c r="D1" s="83"/>
    </row>
    <row r="2" spans="1:4" x14ac:dyDescent="0.25">
      <c r="A2" s="84" t="s">
        <v>144</v>
      </c>
      <c r="B2" s="84"/>
      <c r="C2" s="84"/>
      <c r="D2" s="84"/>
    </row>
    <row r="3" spans="1:4" x14ac:dyDescent="0.25">
      <c r="A3" s="85" t="s">
        <v>18</v>
      </c>
      <c r="B3" s="85"/>
      <c r="C3" s="85"/>
      <c r="D3" s="85"/>
    </row>
    <row r="4" spans="1:4" ht="25.5" x14ac:dyDescent="0.25">
      <c r="A4" s="63" t="s">
        <v>145</v>
      </c>
      <c r="B4" s="63" t="s">
        <v>146</v>
      </c>
      <c r="C4" s="63" t="s">
        <v>147</v>
      </c>
      <c r="D4" s="63" t="s">
        <v>148</v>
      </c>
    </row>
    <row r="5" spans="1:4" x14ac:dyDescent="0.25">
      <c r="A5" s="64">
        <v>1</v>
      </c>
      <c r="B5" s="64" t="s">
        <v>149</v>
      </c>
      <c r="C5" s="65" t="s">
        <v>150</v>
      </c>
      <c r="D5" s="66" t="s">
        <v>212</v>
      </c>
    </row>
    <row r="6" spans="1:4" x14ac:dyDescent="0.25">
      <c r="A6" s="64">
        <v>2</v>
      </c>
      <c r="B6" s="64" t="s">
        <v>151</v>
      </c>
      <c r="C6" s="67"/>
      <c r="D6" s="68" t="s">
        <v>152</v>
      </c>
    </row>
    <row r="7" spans="1:4" x14ac:dyDescent="0.25">
      <c r="A7" s="64">
        <v>3</v>
      </c>
      <c r="B7" s="64" t="s">
        <v>153</v>
      </c>
      <c r="C7" s="67"/>
      <c r="D7" s="68" t="s">
        <v>154</v>
      </c>
    </row>
    <row r="8" spans="1:4" ht="27.75" customHeight="1" x14ac:dyDescent="0.25">
      <c r="A8" s="82" t="s">
        <v>155</v>
      </c>
      <c r="B8" s="82"/>
      <c r="C8" s="82"/>
      <c r="D8" s="82"/>
    </row>
    <row r="9" spans="1:4" x14ac:dyDescent="0.25">
      <c r="A9" s="69">
        <v>4</v>
      </c>
      <c r="B9" s="64" t="s">
        <v>156</v>
      </c>
      <c r="C9" s="63" t="s">
        <v>157</v>
      </c>
      <c r="D9" s="70"/>
    </row>
    <row r="10" spans="1:4" x14ac:dyDescent="0.25">
      <c r="A10" s="69">
        <v>5</v>
      </c>
      <c r="B10" s="64" t="s">
        <v>158</v>
      </c>
      <c r="C10" s="63" t="s">
        <v>157</v>
      </c>
      <c r="D10" s="70" t="s">
        <v>159</v>
      </c>
    </row>
    <row r="11" spans="1:4" x14ac:dyDescent="0.25">
      <c r="A11" s="69">
        <v>6</v>
      </c>
      <c r="B11" s="64" t="s">
        <v>160</v>
      </c>
      <c r="C11" s="63" t="s">
        <v>157</v>
      </c>
      <c r="D11" s="70">
        <f>35900.57</f>
        <v>35900.57</v>
      </c>
    </row>
    <row r="12" spans="1:4" ht="15.75" customHeight="1" x14ac:dyDescent="0.25">
      <c r="A12" s="69">
        <v>7</v>
      </c>
      <c r="B12" s="71" t="s">
        <v>161</v>
      </c>
      <c r="C12" s="63" t="s">
        <v>157</v>
      </c>
      <c r="D12" s="70">
        <f>D13+D14</f>
        <v>170311.98</v>
      </c>
    </row>
    <row r="13" spans="1:4" x14ac:dyDescent="0.25">
      <c r="A13" s="69">
        <v>8</v>
      </c>
      <c r="B13" s="72" t="s">
        <v>162</v>
      </c>
      <c r="C13" s="63" t="s">
        <v>157</v>
      </c>
      <c r="D13" s="70">
        <v>170311.98</v>
      </c>
    </row>
    <row r="14" spans="1:4" x14ac:dyDescent="0.25">
      <c r="A14" s="69">
        <v>9</v>
      </c>
      <c r="B14" s="72" t="s">
        <v>163</v>
      </c>
      <c r="C14" s="63" t="s">
        <v>157</v>
      </c>
      <c r="D14" s="70"/>
    </row>
    <row r="15" spans="1:4" x14ac:dyDescent="0.25">
      <c r="A15" s="69">
        <v>10</v>
      </c>
      <c r="B15" s="72" t="s">
        <v>164</v>
      </c>
      <c r="C15" s="63" t="s">
        <v>157</v>
      </c>
      <c r="D15" s="70"/>
    </row>
    <row r="16" spans="1:4" x14ac:dyDescent="0.25">
      <c r="A16" s="69">
        <v>11</v>
      </c>
      <c r="B16" s="64" t="s">
        <v>165</v>
      </c>
      <c r="C16" s="63" t="s">
        <v>157</v>
      </c>
      <c r="D16" s="70">
        <f>177221.79</f>
        <v>177221.79</v>
      </c>
    </row>
    <row r="17" spans="1:4" x14ac:dyDescent="0.25">
      <c r="A17" s="69">
        <v>12</v>
      </c>
      <c r="B17" s="73" t="s">
        <v>166</v>
      </c>
      <c r="C17" s="63" t="s">
        <v>157</v>
      </c>
      <c r="D17" s="70">
        <f>D16</f>
        <v>177221.79</v>
      </c>
    </row>
    <row r="18" spans="1:4" x14ac:dyDescent="0.25">
      <c r="A18" s="69">
        <v>13</v>
      </c>
      <c r="B18" s="72" t="s">
        <v>167</v>
      </c>
      <c r="C18" s="63" t="s">
        <v>157</v>
      </c>
      <c r="D18" s="70" t="s">
        <v>159</v>
      </c>
    </row>
    <row r="19" spans="1:4" x14ac:dyDescent="0.25">
      <c r="A19" s="69">
        <v>14</v>
      </c>
      <c r="B19" s="72" t="s">
        <v>168</v>
      </c>
      <c r="C19" s="63" t="s">
        <v>157</v>
      </c>
      <c r="D19" s="70" t="s">
        <v>159</v>
      </c>
    </row>
    <row r="20" spans="1:4" x14ac:dyDescent="0.25">
      <c r="A20" s="69">
        <v>15</v>
      </c>
      <c r="B20" s="72" t="s">
        <v>169</v>
      </c>
      <c r="C20" s="63" t="s">
        <v>157</v>
      </c>
      <c r="D20" s="70" t="s">
        <v>159</v>
      </c>
    </row>
    <row r="21" spans="1:4" x14ac:dyDescent="0.25">
      <c r="A21" s="69">
        <v>16</v>
      </c>
      <c r="B21" s="72" t="s">
        <v>170</v>
      </c>
      <c r="C21" s="63" t="s">
        <v>157</v>
      </c>
      <c r="D21" s="70" t="s">
        <v>159</v>
      </c>
    </row>
    <row r="22" spans="1:4" x14ac:dyDescent="0.25">
      <c r="A22" s="69">
        <v>17</v>
      </c>
      <c r="B22" s="64" t="s">
        <v>171</v>
      </c>
      <c r="C22" s="63" t="s">
        <v>157</v>
      </c>
      <c r="D22" s="70">
        <f>D16</f>
        <v>177221.79</v>
      </c>
    </row>
    <row r="23" spans="1:4" x14ac:dyDescent="0.25">
      <c r="A23" s="69">
        <v>18</v>
      </c>
      <c r="B23" s="64" t="s">
        <v>172</v>
      </c>
      <c r="C23" s="63" t="s">
        <v>157</v>
      </c>
      <c r="D23" s="70" t="s">
        <v>159</v>
      </c>
    </row>
    <row r="24" spans="1:4" x14ac:dyDescent="0.25">
      <c r="A24" s="69">
        <v>19</v>
      </c>
      <c r="B24" s="64" t="s">
        <v>173</v>
      </c>
      <c r="C24" s="63" t="s">
        <v>157</v>
      </c>
      <c r="D24" s="70">
        <v>0</v>
      </c>
    </row>
    <row r="25" spans="1:4" x14ac:dyDescent="0.25">
      <c r="A25" s="69">
        <v>20</v>
      </c>
      <c r="B25" s="64" t="s">
        <v>174</v>
      </c>
      <c r="C25" s="63" t="s">
        <v>157</v>
      </c>
      <c r="D25" s="70">
        <f>D11+D12-D16+D9</f>
        <v>28990.760000000009</v>
      </c>
    </row>
    <row r="26" spans="1:4" ht="27.75" customHeight="1" x14ac:dyDescent="0.25">
      <c r="A26" s="82" t="s">
        <v>175</v>
      </c>
      <c r="B26" s="82"/>
      <c r="C26" s="82"/>
      <c r="D26" s="82"/>
    </row>
    <row r="27" spans="1:4" x14ac:dyDescent="0.25">
      <c r="A27" s="69">
        <v>21</v>
      </c>
      <c r="B27" s="86" t="s">
        <v>176</v>
      </c>
      <c r="C27" s="87"/>
      <c r="D27" s="88"/>
    </row>
    <row r="28" spans="1:4" x14ac:dyDescent="0.25">
      <c r="A28" s="69">
        <v>22</v>
      </c>
      <c r="B28" s="64" t="s">
        <v>177</v>
      </c>
      <c r="C28" s="63" t="s">
        <v>157</v>
      </c>
      <c r="D28" s="70">
        <v>201591.46307828129</v>
      </c>
    </row>
    <row r="29" spans="1:4" x14ac:dyDescent="0.25">
      <c r="A29" s="69">
        <v>23</v>
      </c>
      <c r="B29" s="64" t="s">
        <v>178</v>
      </c>
      <c r="C29" s="65" t="s">
        <v>179</v>
      </c>
      <c r="D29" s="63" t="s">
        <v>121</v>
      </c>
    </row>
    <row r="30" spans="1:4" x14ac:dyDescent="0.25">
      <c r="A30" s="82" t="s">
        <v>180</v>
      </c>
      <c r="B30" s="82"/>
      <c r="C30" s="82"/>
      <c r="D30" s="82"/>
    </row>
    <row r="31" spans="1:4" x14ac:dyDescent="0.25">
      <c r="A31" s="69">
        <v>24</v>
      </c>
      <c r="B31" s="64" t="s">
        <v>181</v>
      </c>
      <c r="C31" s="63" t="s">
        <v>182</v>
      </c>
      <c r="D31" s="74">
        <v>0</v>
      </c>
    </row>
    <row r="32" spans="1:4" x14ac:dyDescent="0.25">
      <c r="A32" s="69">
        <v>25</v>
      </c>
      <c r="B32" s="64" t="s">
        <v>183</v>
      </c>
      <c r="C32" s="63" t="s">
        <v>182</v>
      </c>
      <c r="D32" s="74">
        <v>0</v>
      </c>
    </row>
    <row r="33" spans="1:4" x14ac:dyDescent="0.25">
      <c r="A33" s="69">
        <v>26</v>
      </c>
      <c r="B33" s="64" t="s">
        <v>184</v>
      </c>
      <c r="C33" s="63" t="s">
        <v>182</v>
      </c>
      <c r="D33" s="74">
        <v>0</v>
      </c>
    </row>
    <row r="34" spans="1:4" x14ac:dyDescent="0.25">
      <c r="A34" s="69">
        <v>27</v>
      </c>
      <c r="B34" s="64" t="s">
        <v>185</v>
      </c>
      <c r="C34" s="63" t="s">
        <v>157</v>
      </c>
      <c r="D34" s="70">
        <v>0</v>
      </c>
    </row>
    <row r="35" spans="1:4" x14ac:dyDescent="0.25">
      <c r="A35" s="82" t="s">
        <v>186</v>
      </c>
      <c r="B35" s="82"/>
      <c r="C35" s="82"/>
      <c r="D35" s="82"/>
    </row>
    <row r="36" spans="1:4" x14ac:dyDescent="0.25">
      <c r="A36" s="69">
        <v>28</v>
      </c>
      <c r="B36" s="64" t="s">
        <v>156</v>
      </c>
      <c r="C36" s="63" t="s">
        <v>157</v>
      </c>
      <c r="D36" s="70">
        <v>0</v>
      </c>
    </row>
    <row r="37" spans="1:4" x14ac:dyDescent="0.25">
      <c r="A37" s="69">
        <v>29</v>
      </c>
      <c r="B37" s="64" t="s">
        <v>158</v>
      </c>
      <c r="C37" s="63" t="s">
        <v>157</v>
      </c>
      <c r="D37" s="70"/>
    </row>
    <row r="38" spans="1:4" ht="15.75" customHeight="1" x14ac:dyDescent="0.25">
      <c r="A38" s="69">
        <v>30</v>
      </c>
      <c r="B38" s="64" t="s">
        <v>160</v>
      </c>
      <c r="C38" s="63" t="s">
        <v>157</v>
      </c>
      <c r="D38" s="70">
        <f>138753.54-35900.57</f>
        <v>102852.97</v>
      </c>
    </row>
    <row r="39" spans="1:4" x14ac:dyDescent="0.25">
      <c r="A39" s="69">
        <v>31</v>
      </c>
      <c r="B39" s="64" t="s">
        <v>172</v>
      </c>
      <c r="C39" s="63" t="s">
        <v>157</v>
      </c>
      <c r="D39" s="70"/>
    </row>
    <row r="40" spans="1:4" x14ac:dyDescent="0.25">
      <c r="A40" s="69">
        <v>32</v>
      </c>
      <c r="B40" s="64" t="s">
        <v>173</v>
      </c>
      <c r="C40" s="63" t="s">
        <v>157</v>
      </c>
      <c r="D40" s="70"/>
    </row>
    <row r="41" spans="1:4" x14ac:dyDescent="0.25">
      <c r="A41" s="69">
        <v>33</v>
      </c>
      <c r="B41" s="64" t="s">
        <v>174</v>
      </c>
      <c r="C41" s="63" t="s">
        <v>157</v>
      </c>
      <c r="D41" s="70">
        <f>D48+D58+D68+D78+D88</f>
        <v>67663.7</v>
      </c>
    </row>
    <row r="42" spans="1:4" x14ac:dyDescent="0.25">
      <c r="A42" s="82" t="s">
        <v>187</v>
      </c>
      <c r="B42" s="82"/>
      <c r="C42" s="82"/>
      <c r="D42" s="82"/>
    </row>
    <row r="43" spans="1:4" ht="26.25" x14ac:dyDescent="0.25">
      <c r="A43" s="69">
        <v>34</v>
      </c>
      <c r="B43" s="64" t="s">
        <v>188</v>
      </c>
      <c r="C43" s="63" t="s">
        <v>159</v>
      </c>
      <c r="D43" s="75" t="s">
        <v>189</v>
      </c>
    </row>
    <row r="44" spans="1:4" x14ac:dyDescent="0.25">
      <c r="A44" s="69">
        <v>35</v>
      </c>
      <c r="B44" s="64" t="s">
        <v>147</v>
      </c>
      <c r="C44" s="63" t="s">
        <v>159</v>
      </c>
      <c r="D44" s="68" t="s">
        <v>190</v>
      </c>
    </row>
    <row r="45" spans="1:4" x14ac:dyDescent="0.25">
      <c r="A45" s="69">
        <v>36</v>
      </c>
      <c r="B45" s="64" t="s">
        <v>191</v>
      </c>
      <c r="C45" s="63" t="s">
        <v>192</v>
      </c>
      <c r="D45" s="70">
        <f>196.46068</f>
        <v>196.46068</v>
      </c>
    </row>
    <row r="46" spans="1:4" x14ac:dyDescent="0.25">
      <c r="A46" s="69">
        <v>37</v>
      </c>
      <c r="B46" s="64" t="s">
        <v>193</v>
      </c>
      <c r="C46" s="63" t="s">
        <v>157</v>
      </c>
      <c r="D46" s="70">
        <f>497099.4-80383.35</f>
        <v>416716.05000000005</v>
      </c>
    </row>
    <row r="47" spans="1:4" x14ac:dyDescent="0.25">
      <c r="A47" s="69">
        <v>38</v>
      </c>
      <c r="B47" s="64" t="s">
        <v>194</v>
      </c>
      <c r="C47" s="63" t="s">
        <v>157</v>
      </c>
      <c r="D47" s="70">
        <v>445392.04</v>
      </c>
    </row>
    <row r="48" spans="1:4" x14ac:dyDescent="0.25">
      <c r="A48" s="69">
        <v>39</v>
      </c>
      <c r="B48" s="64" t="s">
        <v>195</v>
      </c>
      <c r="C48" s="63" t="s">
        <v>157</v>
      </c>
      <c r="D48" s="70">
        <v>50485.2</v>
      </c>
    </row>
    <row r="49" spans="1:4" x14ac:dyDescent="0.25">
      <c r="A49" s="69">
        <v>40</v>
      </c>
      <c r="B49" s="64" t="s">
        <v>196</v>
      </c>
      <c r="C49" s="63" t="s">
        <v>157</v>
      </c>
      <c r="D49" s="70">
        <v>497019.94000000006</v>
      </c>
    </row>
    <row r="50" spans="1:4" x14ac:dyDescent="0.25">
      <c r="A50" s="69">
        <v>41</v>
      </c>
      <c r="B50" s="64" t="s">
        <v>197</v>
      </c>
      <c r="C50" s="63" t="s">
        <v>157</v>
      </c>
      <c r="D50" s="70">
        <f>D49-D51</f>
        <v>446534.74000000005</v>
      </c>
    </row>
    <row r="51" spans="1:4" ht="15" customHeight="1" x14ac:dyDescent="0.25">
      <c r="A51" s="69">
        <v>42</v>
      </c>
      <c r="B51" s="71" t="s">
        <v>198</v>
      </c>
      <c r="C51" s="63" t="s">
        <v>157</v>
      </c>
      <c r="D51" s="70">
        <f>D48</f>
        <v>50485.2</v>
      </c>
    </row>
    <row r="52" spans="1:4" ht="15" customHeight="1" x14ac:dyDescent="0.25">
      <c r="A52" s="69">
        <v>43</v>
      </c>
      <c r="B52" s="71" t="s">
        <v>199</v>
      </c>
      <c r="C52" s="63" t="s">
        <v>157</v>
      </c>
      <c r="D52" s="70"/>
    </row>
    <row r="53" spans="1:4" ht="39" x14ac:dyDescent="0.25">
      <c r="A53" s="76">
        <v>44</v>
      </c>
      <c r="B53" s="71" t="s">
        <v>188</v>
      </c>
      <c r="C53" s="63" t="s">
        <v>159</v>
      </c>
      <c r="D53" s="75" t="s">
        <v>200</v>
      </c>
    </row>
    <row r="54" spans="1:4" x14ac:dyDescent="0.25">
      <c r="A54" s="69">
        <v>45</v>
      </c>
      <c r="B54" s="64" t="s">
        <v>147</v>
      </c>
      <c r="C54" s="63" t="s">
        <v>159</v>
      </c>
      <c r="D54" s="68" t="s">
        <v>201</v>
      </c>
    </row>
    <row r="55" spans="1:4" x14ac:dyDescent="0.25">
      <c r="A55" s="69">
        <v>46</v>
      </c>
      <c r="B55" s="64" t="s">
        <v>191</v>
      </c>
      <c r="C55" s="63" t="s">
        <v>192</v>
      </c>
      <c r="D55" s="70">
        <v>493.21039443732803</v>
      </c>
    </row>
    <row r="56" spans="1:4" x14ac:dyDescent="0.25">
      <c r="A56" s="69">
        <v>47</v>
      </c>
      <c r="B56" s="64" t="s">
        <v>193</v>
      </c>
      <c r="C56" s="63" t="s">
        <v>157</v>
      </c>
      <c r="D56" s="70">
        <f>6816.21+263.28</f>
        <v>7079.49</v>
      </c>
    </row>
    <row r="57" spans="1:4" x14ac:dyDescent="0.25">
      <c r="A57" s="69">
        <v>48</v>
      </c>
      <c r="B57" s="64" t="s">
        <v>194</v>
      </c>
      <c r="C57" s="63" t="s">
        <v>157</v>
      </c>
      <c r="D57" s="70">
        <f>6893.24+259.24</f>
        <v>7152.48</v>
      </c>
    </row>
    <row r="58" spans="1:4" x14ac:dyDescent="0.25">
      <c r="A58" s="69">
        <v>49</v>
      </c>
      <c r="B58" s="64" t="s">
        <v>195</v>
      </c>
      <c r="C58" s="63" t="s">
        <v>157</v>
      </c>
      <c r="D58" s="70">
        <f>890.84+47.2</f>
        <v>938.04000000000008</v>
      </c>
    </row>
    <row r="59" spans="1:4" x14ac:dyDescent="0.25">
      <c r="A59" s="69">
        <v>50</v>
      </c>
      <c r="B59" s="64" t="s">
        <v>196</v>
      </c>
      <c r="C59" s="63" t="s">
        <v>157</v>
      </c>
      <c r="D59" s="70">
        <f>D56</f>
        <v>7079.49</v>
      </c>
    </row>
    <row r="60" spans="1:4" x14ac:dyDescent="0.25">
      <c r="A60" s="69">
        <v>51</v>
      </c>
      <c r="B60" s="64" t="s">
        <v>197</v>
      </c>
      <c r="C60" s="63" t="s">
        <v>157</v>
      </c>
      <c r="D60" s="70">
        <f>D59</f>
        <v>7079.49</v>
      </c>
    </row>
    <row r="61" spans="1:4" ht="15" customHeight="1" x14ac:dyDescent="0.25">
      <c r="A61" s="69">
        <v>52</v>
      </c>
      <c r="B61" s="71" t="s">
        <v>198</v>
      </c>
      <c r="C61" s="63" t="s">
        <v>157</v>
      </c>
      <c r="D61" s="70">
        <f>D59-D60</f>
        <v>0</v>
      </c>
    </row>
    <row r="62" spans="1:4" ht="15" customHeight="1" x14ac:dyDescent="0.25">
      <c r="A62" s="69">
        <v>53</v>
      </c>
      <c r="B62" s="71" t="s">
        <v>199</v>
      </c>
      <c r="C62" s="63" t="s">
        <v>157</v>
      </c>
      <c r="D62" s="70">
        <v>0</v>
      </c>
    </row>
    <row r="63" spans="1:4" ht="26.25" x14ac:dyDescent="0.25">
      <c r="A63" s="76">
        <v>54</v>
      </c>
      <c r="B63" s="71" t="s">
        <v>188</v>
      </c>
      <c r="C63" s="63" t="s">
        <v>159</v>
      </c>
      <c r="D63" s="77" t="s">
        <v>202</v>
      </c>
    </row>
    <row r="64" spans="1:4" x14ac:dyDescent="0.25">
      <c r="A64" s="69">
        <v>55</v>
      </c>
      <c r="B64" s="64" t="s">
        <v>147</v>
      </c>
      <c r="C64" s="63" t="s">
        <v>159</v>
      </c>
      <c r="D64" s="70" t="s">
        <v>201</v>
      </c>
    </row>
    <row r="65" spans="1:4" x14ac:dyDescent="0.25">
      <c r="A65" s="69">
        <v>56</v>
      </c>
      <c r="B65" s="64" t="s">
        <v>191</v>
      </c>
      <c r="C65" s="63" t="s">
        <v>192</v>
      </c>
      <c r="D65" s="70">
        <v>350.30351355334176</v>
      </c>
    </row>
    <row r="66" spans="1:4" x14ac:dyDescent="0.25">
      <c r="A66" s="69">
        <v>57</v>
      </c>
      <c r="B66" s="64" t="s">
        <v>193</v>
      </c>
      <c r="C66" s="63" t="s">
        <v>157</v>
      </c>
      <c r="D66" s="70">
        <f>19057.05+1041.59+54422.99+2984.21-291.06-33.58-830.27-95.85-8343.78-2921.6</f>
        <v>64989.700000000004</v>
      </c>
    </row>
    <row r="67" spans="1:4" x14ac:dyDescent="0.25">
      <c r="A67" s="69">
        <v>58</v>
      </c>
      <c r="B67" s="64" t="s">
        <v>194</v>
      </c>
      <c r="C67" s="63" t="s">
        <v>157</v>
      </c>
      <c r="D67" s="70">
        <f>16960.36+1001.82+48407.93+2861.54</f>
        <v>69231.649999999994</v>
      </c>
    </row>
    <row r="68" spans="1:4" x14ac:dyDescent="0.25">
      <c r="A68" s="69">
        <v>59</v>
      </c>
      <c r="B68" s="64" t="s">
        <v>195</v>
      </c>
      <c r="C68" s="63" t="s">
        <v>157</v>
      </c>
      <c r="D68" s="70">
        <f>1314.84+179.88+3775.24+522.26</f>
        <v>5792.2199999999993</v>
      </c>
    </row>
    <row r="69" spans="1:4" x14ac:dyDescent="0.25">
      <c r="A69" s="69">
        <v>60</v>
      </c>
      <c r="B69" s="64" t="s">
        <v>196</v>
      </c>
      <c r="C69" s="63" t="s">
        <v>157</v>
      </c>
      <c r="D69" s="70">
        <v>86922.85</v>
      </c>
    </row>
    <row r="70" spans="1:4" x14ac:dyDescent="0.25">
      <c r="A70" s="69">
        <v>61</v>
      </c>
      <c r="B70" s="64" t="s">
        <v>197</v>
      </c>
      <c r="C70" s="63" t="s">
        <v>157</v>
      </c>
      <c r="D70" s="70">
        <f>D69-D71</f>
        <v>81130.63</v>
      </c>
    </row>
    <row r="71" spans="1:4" ht="15" customHeight="1" x14ac:dyDescent="0.25">
      <c r="A71" s="69">
        <v>62</v>
      </c>
      <c r="B71" s="71" t="s">
        <v>198</v>
      </c>
      <c r="C71" s="63" t="s">
        <v>157</v>
      </c>
      <c r="D71" s="70">
        <f>D68</f>
        <v>5792.2199999999993</v>
      </c>
    </row>
    <row r="72" spans="1:4" ht="15" customHeight="1" x14ac:dyDescent="0.25">
      <c r="A72" s="69">
        <v>63</v>
      </c>
      <c r="B72" s="71" t="s">
        <v>199</v>
      </c>
      <c r="C72" s="63" t="s">
        <v>157</v>
      </c>
      <c r="D72" s="70"/>
    </row>
    <row r="73" spans="1:4" x14ac:dyDescent="0.25">
      <c r="A73" s="69">
        <v>64</v>
      </c>
      <c r="B73" s="64" t="s">
        <v>188</v>
      </c>
      <c r="C73" s="63" t="s">
        <v>159</v>
      </c>
      <c r="D73" s="78" t="s">
        <v>203</v>
      </c>
    </row>
    <row r="74" spans="1:4" x14ac:dyDescent="0.25">
      <c r="A74" s="69">
        <v>65</v>
      </c>
      <c r="B74" s="64" t="s">
        <v>147</v>
      </c>
      <c r="C74" s="63" t="s">
        <v>159</v>
      </c>
      <c r="D74" s="70" t="s">
        <v>201</v>
      </c>
    </row>
    <row r="75" spans="1:4" x14ac:dyDescent="0.25">
      <c r="A75" s="69">
        <v>66</v>
      </c>
      <c r="B75" s="64" t="s">
        <v>191</v>
      </c>
      <c r="C75" s="63" t="s">
        <v>192</v>
      </c>
      <c r="D75" s="70">
        <f>837.567-5.091936</f>
        <v>832.47506399999997</v>
      </c>
    </row>
    <row r="76" spans="1:4" x14ac:dyDescent="0.25">
      <c r="A76" s="69">
        <v>67</v>
      </c>
      <c r="B76" s="64" t="s">
        <v>193</v>
      </c>
      <c r="C76" s="63" t="s">
        <v>157</v>
      </c>
      <c r="D76" s="70">
        <f>67539.84-416.45</f>
        <v>67123.39</v>
      </c>
    </row>
    <row r="77" spans="1:4" x14ac:dyDescent="0.25">
      <c r="A77" s="69">
        <v>68</v>
      </c>
      <c r="B77" s="64" t="s">
        <v>194</v>
      </c>
      <c r="C77" s="63" t="s">
        <v>157</v>
      </c>
      <c r="D77" s="70">
        <v>68507.3</v>
      </c>
    </row>
    <row r="78" spans="1:4" x14ac:dyDescent="0.25">
      <c r="A78" s="69">
        <v>69</v>
      </c>
      <c r="B78" s="64" t="s">
        <v>195</v>
      </c>
      <c r="C78" s="63" t="s">
        <v>157</v>
      </c>
      <c r="D78" s="70">
        <v>8435.19</v>
      </c>
    </row>
    <row r="79" spans="1:4" x14ac:dyDescent="0.25">
      <c r="A79" s="69">
        <v>70</v>
      </c>
      <c r="B79" s="64" t="s">
        <v>196</v>
      </c>
      <c r="C79" s="63" t="s">
        <v>157</v>
      </c>
      <c r="D79" s="70">
        <f>D76</f>
        <v>67123.39</v>
      </c>
    </row>
    <row r="80" spans="1:4" x14ac:dyDescent="0.25">
      <c r="A80" s="69">
        <v>71</v>
      </c>
      <c r="B80" s="64" t="s">
        <v>197</v>
      </c>
      <c r="C80" s="63" t="s">
        <v>157</v>
      </c>
      <c r="D80" s="70">
        <f>D79</f>
        <v>67123.39</v>
      </c>
    </row>
    <row r="81" spans="1:4" ht="14.25" customHeight="1" x14ac:dyDescent="0.25">
      <c r="A81" s="69">
        <v>72</v>
      </c>
      <c r="B81" s="71" t="s">
        <v>198</v>
      </c>
      <c r="C81" s="63" t="s">
        <v>157</v>
      </c>
      <c r="D81" s="70">
        <v>0</v>
      </c>
    </row>
    <row r="82" spans="1:4" ht="14.25" customHeight="1" x14ac:dyDescent="0.25">
      <c r="A82" s="69">
        <v>73</v>
      </c>
      <c r="B82" s="71" t="s">
        <v>199</v>
      </c>
      <c r="C82" s="63" t="s">
        <v>157</v>
      </c>
      <c r="D82" s="70">
        <v>0</v>
      </c>
    </row>
    <row r="83" spans="1:4" x14ac:dyDescent="0.25">
      <c r="A83" s="69">
        <v>74</v>
      </c>
      <c r="B83" s="64" t="s">
        <v>188</v>
      </c>
      <c r="C83" s="63" t="s">
        <v>159</v>
      </c>
      <c r="D83" s="78" t="s">
        <v>204</v>
      </c>
    </row>
    <row r="84" spans="1:4" x14ac:dyDescent="0.25">
      <c r="A84" s="69">
        <v>75</v>
      </c>
      <c r="B84" s="64" t="s">
        <v>147</v>
      </c>
      <c r="C84" s="63" t="s">
        <v>159</v>
      </c>
      <c r="D84" s="70" t="s">
        <v>205</v>
      </c>
    </row>
    <row r="85" spans="1:4" x14ac:dyDescent="0.25">
      <c r="A85" s="69">
        <v>76</v>
      </c>
      <c r="B85" s="64" t="s">
        <v>191</v>
      </c>
      <c r="C85" s="63" t="s">
        <v>192</v>
      </c>
      <c r="D85" s="79">
        <v>3678.3360000000002</v>
      </c>
    </row>
    <row r="86" spans="1:4" x14ac:dyDescent="0.25">
      <c r="A86" s="69">
        <v>77</v>
      </c>
      <c r="B86" s="64" t="s">
        <v>193</v>
      </c>
      <c r="C86" s="63" t="s">
        <v>157</v>
      </c>
      <c r="D86" s="80">
        <v>10520.37</v>
      </c>
    </row>
    <row r="87" spans="1:4" x14ac:dyDescent="0.25">
      <c r="A87" s="69">
        <v>78</v>
      </c>
      <c r="B87" s="64" t="s">
        <v>194</v>
      </c>
      <c r="C87" s="63" t="s">
        <v>157</v>
      </c>
      <c r="D87" s="80">
        <v>11334.8</v>
      </c>
    </row>
    <row r="88" spans="1:4" x14ac:dyDescent="0.25">
      <c r="A88" s="69">
        <v>79</v>
      </c>
      <c r="B88" s="64" t="s">
        <v>195</v>
      </c>
      <c r="C88" s="63" t="s">
        <v>157</v>
      </c>
      <c r="D88" s="80">
        <v>2013.05</v>
      </c>
    </row>
    <row r="89" spans="1:4" x14ac:dyDescent="0.25">
      <c r="A89" s="69">
        <v>80</v>
      </c>
      <c r="B89" s="64" t="s">
        <v>196</v>
      </c>
      <c r="C89" s="63" t="s">
        <v>157</v>
      </c>
      <c r="D89" s="70">
        <v>1420.1879999999999</v>
      </c>
    </row>
    <row r="90" spans="1:4" x14ac:dyDescent="0.25">
      <c r="A90" s="69">
        <v>81</v>
      </c>
      <c r="B90" s="64" t="s">
        <v>197</v>
      </c>
      <c r="C90" s="63" t="s">
        <v>157</v>
      </c>
      <c r="D90" s="70">
        <f>D89</f>
        <v>1420.1879999999999</v>
      </c>
    </row>
    <row r="91" spans="1:4" ht="14.25" customHeight="1" x14ac:dyDescent="0.25">
      <c r="A91" s="69">
        <v>82</v>
      </c>
      <c r="B91" s="71" t="s">
        <v>198</v>
      </c>
      <c r="C91" s="63" t="s">
        <v>157</v>
      </c>
      <c r="D91" s="70">
        <f>D89-D90</f>
        <v>0</v>
      </c>
    </row>
    <row r="92" spans="1:4" ht="14.25" customHeight="1" x14ac:dyDescent="0.25">
      <c r="A92" s="69">
        <v>83</v>
      </c>
      <c r="B92" s="71" t="s">
        <v>199</v>
      </c>
      <c r="C92" s="63" t="s">
        <v>157</v>
      </c>
      <c r="D92" s="70">
        <v>0</v>
      </c>
    </row>
    <row r="93" spans="1:4" x14ac:dyDescent="0.25">
      <c r="A93" s="82" t="s">
        <v>206</v>
      </c>
      <c r="B93" s="82"/>
      <c r="C93" s="82"/>
      <c r="D93" s="82"/>
    </row>
    <row r="94" spans="1:4" x14ac:dyDescent="0.25">
      <c r="A94" s="69">
        <v>84</v>
      </c>
      <c r="B94" s="64" t="s">
        <v>181</v>
      </c>
      <c r="C94" s="63" t="s">
        <v>182</v>
      </c>
      <c r="D94" s="70"/>
    </row>
    <row r="95" spans="1:4" x14ac:dyDescent="0.25">
      <c r="A95" s="69">
        <v>85</v>
      </c>
      <c r="B95" s="64" t="s">
        <v>183</v>
      </c>
      <c r="C95" s="63" t="s">
        <v>182</v>
      </c>
      <c r="D95" s="70"/>
    </row>
    <row r="96" spans="1:4" x14ac:dyDescent="0.25">
      <c r="A96" s="69">
        <v>86</v>
      </c>
      <c r="B96" s="64" t="s">
        <v>184</v>
      </c>
      <c r="C96" s="63" t="s">
        <v>207</v>
      </c>
      <c r="D96" s="70"/>
    </row>
    <row r="97" spans="1:4" x14ac:dyDescent="0.25">
      <c r="A97" s="69">
        <v>87</v>
      </c>
      <c r="B97" s="64" t="s">
        <v>185</v>
      </c>
      <c r="C97" s="63" t="s">
        <v>157</v>
      </c>
      <c r="D97" s="70"/>
    </row>
    <row r="98" spans="1:4" x14ac:dyDescent="0.25">
      <c r="A98" s="82" t="s">
        <v>208</v>
      </c>
      <c r="B98" s="82"/>
      <c r="C98" s="82"/>
      <c r="D98" s="82"/>
    </row>
    <row r="99" spans="1:4" x14ac:dyDescent="0.25">
      <c r="A99" s="69">
        <v>88</v>
      </c>
      <c r="B99" s="64" t="s">
        <v>209</v>
      </c>
      <c r="C99" s="63" t="s">
        <v>182</v>
      </c>
      <c r="D99" s="70">
        <v>2</v>
      </c>
    </row>
    <row r="100" spans="1:4" x14ac:dyDescent="0.25">
      <c r="A100" s="69">
        <v>89</v>
      </c>
      <c r="B100" s="64" t="s">
        <v>210</v>
      </c>
      <c r="C100" s="63" t="s">
        <v>182</v>
      </c>
      <c r="D100" s="70">
        <v>0</v>
      </c>
    </row>
    <row r="101" spans="1:4" ht="15" customHeight="1" x14ac:dyDescent="0.25">
      <c r="A101" s="69">
        <v>90</v>
      </c>
      <c r="B101" s="64" t="s">
        <v>211</v>
      </c>
      <c r="C101" s="63" t="s">
        <v>157</v>
      </c>
      <c r="D101" s="70">
        <v>0</v>
      </c>
    </row>
    <row r="103" spans="1:4" x14ac:dyDescent="0.25">
      <c r="D103" s="61" t="s">
        <v>119</v>
      </c>
    </row>
  </sheetData>
  <mergeCells count="11">
    <mergeCell ref="B27:D27"/>
    <mergeCell ref="A1:D1"/>
    <mergeCell ref="A2:D2"/>
    <mergeCell ref="A3:D3"/>
    <mergeCell ref="A8:D8"/>
    <mergeCell ref="A26:D26"/>
    <mergeCell ref="A30:D30"/>
    <mergeCell ref="A35:D35"/>
    <mergeCell ref="A42:D42"/>
    <mergeCell ref="A93:D93"/>
    <mergeCell ref="A98:D98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Zeros="0" view="pageBreakPreview" topLeftCell="A91" zoomScale="60" zoomScaleNormal="100" workbookViewId="0">
      <selection activeCell="J37" sqref="J37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90" t="s">
        <v>0</v>
      </c>
      <c r="F1" s="90"/>
      <c r="G1" s="90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1" t="s">
        <v>1</v>
      </c>
      <c r="E3" s="3"/>
      <c r="F3" s="3"/>
      <c r="G3" s="3"/>
    </row>
    <row r="4" spans="1:7" hidden="1" outlineLevel="1" x14ac:dyDescent="0.2">
      <c r="B4" s="4"/>
      <c r="C4" s="4"/>
      <c r="D4" s="32" t="s">
        <v>2</v>
      </c>
      <c r="E4" s="4"/>
      <c r="F4" s="4"/>
      <c r="G4" s="4"/>
    </row>
    <row r="5" spans="1:7" hidden="1" outlineLevel="1" x14ac:dyDescent="0.2">
      <c r="B5" s="91" t="s">
        <v>120</v>
      </c>
      <c r="C5" s="91"/>
      <c r="D5" s="91"/>
      <c r="E5" s="91"/>
      <c r="F5" s="91"/>
      <c r="G5" s="91"/>
    </row>
    <row r="6" spans="1:7" hidden="1" outlineLevel="1" x14ac:dyDescent="0.2">
      <c r="B6" s="33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3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89" t="s">
        <v>9</v>
      </c>
      <c r="B11" s="89"/>
      <c r="C11" s="89"/>
      <c r="D11" s="89"/>
      <c r="E11" s="89"/>
      <c r="F11" s="89"/>
      <c r="G11" s="89"/>
    </row>
    <row r="12" spans="1:7" s="8" customFormat="1" ht="12.75" hidden="1" customHeight="1" outlineLevel="1" x14ac:dyDescent="0.2">
      <c r="A12" s="92" t="s">
        <v>10</v>
      </c>
      <c r="B12" s="92"/>
      <c r="C12" s="92"/>
      <c r="D12" s="92"/>
      <c r="E12" s="92"/>
      <c r="F12" s="92"/>
      <c r="G12" s="92"/>
    </row>
    <row r="13" spans="1:7" s="8" customFormat="1" hidden="1" outlineLevel="1" x14ac:dyDescent="0.2">
      <c r="A13" s="89" t="s">
        <v>11</v>
      </c>
      <c r="B13" s="89"/>
      <c r="C13" s="89"/>
      <c r="D13" s="89"/>
      <c r="E13" s="89"/>
      <c r="F13" s="89"/>
      <c r="G13" s="89"/>
    </row>
    <row r="14" spans="1:7" s="8" customFormat="1" hidden="1" outlineLevel="1" x14ac:dyDescent="0.2">
      <c r="A14" s="89" t="s">
        <v>12</v>
      </c>
      <c r="B14" s="89"/>
      <c r="C14" s="89"/>
      <c r="D14" s="89"/>
      <c r="E14" s="89"/>
      <c r="F14" s="89"/>
      <c r="G14" s="89"/>
    </row>
    <row r="15" spans="1:7" s="8" customFormat="1" hidden="1" outlineLevel="1" x14ac:dyDescent="0.2">
      <c r="A15" s="89" t="s">
        <v>13</v>
      </c>
      <c r="B15" s="89"/>
      <c r="C15" s="89"/>
      <c r="D15" s="89"/>
      <c r="E15" s="89"/>
      <c r="F15" s="89"/>
      <c r="G15" s="89"/>
    </row>
    <row r="16" spans="1:7" s="8" customFormat="1" hidden="1" outlineLevel="1" x14ac:dyDescent="0.2">
      <c r="A16" s="98" t="s">
        <v>14</v>
      </c>
      <c r="B16" s="89"/>
      <c r="C16" s="89"/>
      <c r="D16" s="89"/>
      <c r="E16" s="89"/>
      <c r="F16" s="89"/>
      <c r="G16" s="89"/>
    </row>
    <row r="17" spans="1:7" s="8" customFormat="1" hidden="1" outlineLevel="1" x14ac:dyDescent="0.2">
      <c r="A17" s="89" t="s">
        <v>15</v>
      </c>
      <c r="B17" s="89"/>
      <c r="C17" s="89"/>
      <c r="D17" s="89"/>
      <c r="E17" s="89"/>
      <c r="F17" s="89"/>
      <c r="G17" s="89"/>
    </row>
    <row r="18" spans="1:7" s="8" customFormat="1" hidden="1" outlineLevel="1" x14ac:dyDescent="0.2">
      <c r="A18" s="99" t="s">
        <v>16</v>
      </c>
      <c r="B18" s="99"/>
      <c r="C18" s="7"/>
      <c r="D18" s="34"/>
      <c r="E18" s="3"/>
      <c r="F18" s="3"/>
      <c r="G18" s="3"/>
    </row>
    <row r="19" spans="1:7" s="8" customFormat="1" outlineLevel="1" x14ac:dyDescent="0.2">
      <c r="A19" s="59"/>
      <c r="B19" s="59"/>
      <c r="C19" s="7"/>
      <c r="D19" s="34"/>
      <c r="E19" s="3"/>
      <c r="F19" s="3"/>
      <c r="G19" s="60" t="s">
        <v>121</v>
      </c>
    </row>
    <row r="20" spans="1:7" s="14" customFormat="1" ht="27" customHeight="1" x14ac:dyDescent="0.2">
      <c r="A20" s="100" t="s">
        <v>17</v>
      </c>
      <c r="B20" s="100"/>
      <c r="C20" s="100"/>
      <c r="D20" s="100"/>
      <c r="E20" s="100"/>
      <c r="F20" s="100"/>
      <c r="G20" s="100"/>
    </row>
    <row r="21" spans="1:7" s="14" customFormat="1" ht="15" x14ac:dyDescent="0.25">
      <c r="A21" s="15"/>
      <c r="B21" s="84" t="s">
        <v>18</v>
      </c>
      <c r="C21" s="84"/>
      <c r="D21" s="84"/>
      <c r="E21" s="84"/>
      <c r="F21" s="84"/>
      <c r="G21" s="84"/>
    </row>
    <row r="22" spans="1:7" ht="10.5" customHeight="1" collapsed="1" x14ac:dyDescent="0.2">
      <c r="A22" s="16"/>
      <c r="B22" s="54"/>
      <c r="C22" s="54"/>
      <c r="D22" s="54"/>
      <c r="E22" s="54"/>
      <c r="F22" s="54" t="s">
        <v>19</v>
      </c>
      <c r="G22" s="54"/>
    </row>
    <row r="23" spans="1:7" s="12" customFormat="1" ht="42.75" customHeight="1" x14ac:dyDescent="0.2">
      <c r="A23" s="17"/>
      <c r="B23" s="18" t="s">
        <v>20</v>
      </c>
      <c r="C23" s="93" t="s">
        <v>21</v>
      </c>
      <c r="D23" s="93"/>
      <c r="E23" s="19" t="s">
        <v>22</v>
      </c>
      <c r="F23" s="55"/>
      <c r="G23" s="19" t="s">
        <v>23</v>
      </c>
    </row>
    <row r="24" spans="1:7" s="12" customFormat="1" x14ac:dyDescent="0.2">
      <c r="A24" s="17"/>
      <c r="B24" s="94" t="s">
        <v>24</v>
      </c>
      <c r="C24" s="94"/>
      <c r="D24" s="94"/>
      <c r="E24" s="94"/>
      <c r="F24" s="94"/>
      <c r="G24" s="94"/>
    </row>
    <row r="25" spans="1:7" s="12" customFormat="1" x14ac:dyDescent="0.2">
      <c r="A25" s="17"/>
      <c r="B25" s="25" t="s">
        <v>25</v>
      </c>
      <c r="C25" s="25"/>
      <c r="D25" s="25"/>
      <c r="E25" s="25"/>
      <c r="F25" s="25"/>
      <c r="G25" s="25"/>
    </row>
    <row r="26" spans="1:7" s="12" customFormat="1" x14ac:dyDescent="0.2">
      <c r="A26" s="17"/>
      <c r="B26" s="22" t="s">
        <v>26</v>
      </c>
      <c r="C26" s="23">
        <v>2</v>
      </c>
      <c r="D26" s="35">
        <v>7.6700000000000004E-2</v>
      </c>
      <c r="E26" s="24" t="s">
        <v>27</v>
      </c>
      <c r="F26" s="20">
        <v>80.58</v>
      </c>
      <c r="G26" s="20">
        <f>F26*C26</f>
        <v>161.16</v>
      </c>
    </row>
    <row r="27" spans="1:7" s="12" customFormat="1" x14ac:dyDescent="0.2">
      <c r="A27" s="17"/>
      <c r="B27" s="36" t="s">
        <v>28</v>
      </c>
      <c r="C27" s="23">
        <v>1</v>
      </c>
      <c r="D27" s="35">
        <v>46.8</v>
      </c>
      <c r="E27" s="24" t="s">
        <v>70</v>
      </c>
      <c r="F27" s="20">
        <v>20971.240000000002</v>
      </c>
      <c r="G27" s="20">
        <v>20971.240000000002</v>
      </c>
    </row>
    <row r="28" spans="1:7" s="12" customFormat="1" x14ac:dyDescent="0.2">
      <c r="A28" s="17"/>
      <c r="B28" s="37" t="s">
        <v>29</v>
      </c>
      <c r="C28" s="23"/>
      <c r="D28" s="20"/>
      <c r="E28" s="24"/>
      <c r="F28" s="20"/>
      <c r="G28" s="20"/>
    </row>
    <row r="29" spans="1:7" s="12" customFormat="1" x14ac:dyDescent="0.2">
      <c r="A29" s="17"/>
      <c r="B29" s="22" t="s">
        <v>137</v>
      </c>
      <c r="C29" s="23">
        <v>1</v>
      </c>
      <c r="D29" s="35">
        <v>0.15</v>
      </c>
      <c r="E29" s="24" t="s">
        <v>36</v>
      </c>
      <c r="F29" s="20">
        <v>4.7488718854227976</v>
      </c>
      <c r="G29" s="20">
        <f>F29*D29*100</f>
        <v>71.23307828134196</v>
      </c>
    </row>
    <row r="30" spans="1:7" s="12" customFormat="1" x14ac:dyDescent="0.2">
      <c r="A30" s="17"/>
      <c r="B30" s="25" t="s">
        <v>30</v>
      </c>
      <c r="C30" s="23"/>
      <c r="D30" s="20"/>
      <c r="E30" s="24"/>
      <c r="F30" s="20"/>
      <c r="G30" s="20"/>
    </row>
    <row r="31" spans="1:7" s="12" customFormat="1" x14ac:dyDescent="0.2">
      <c r="A31" s="17"/>
      <c r="B31" s="22" t="s">
        <v>26</v>
      </c>
      <c r="C31" s="23">
        <v>2</v>
      </c>
      <c r="D31" s="35">
        <v>1.4975999999999998</v>
      </c>
      <c r="E31" s="24" t="s">
        <v>31</v>
      </c>
      <c r="F31" s="20">
        <v>219.15</v>
      </c>
      <c r="G31" s="20">
        <f>F31*C31</f>
        <v>438.3</v>
      </c>
    </row>
    <row r="32" spans="1:7" s="12" customFormat="1" x14ac:dyDescent="0.2">
      <c r="A32" s="17"/>
      <c r="B32" s="25" t="s">
        <v>32</v>
      </c>
      <c r="C32" s="23"/>
      <c r="D32" s="23"/>
      <c r="E32" s="24"/>
      <c r="F32" s="20"/>
      <c r="G32" s="20"/>
    </row>
    <row r="33" spans="1:7" s="12" customFormat="1" x14ac:dyDescent="0.2">
      <c r="A33" s="17"/>
      <c r="B33" s="22" t="s">
        <v>33</v>
      </c>
      <c r="C33" s="23">
        <v>2</v>
      </c>
      <c r="D33" s="35">
        <v>0.48499999999999999</v>
      </c>
      <c r="E33" s="24" t="s">
        <v>34</v>
      </c>
      <c r="F33" s="20">
        <v>511.36</v>
      </c>
      <c r="G33" s="20">
        <f t="shared" ref="G33" si="0">F33*C33</f>
        <v>1022.72</v>
      </c>
    </row>
    <row r="34" spans="1:7" s="12" customFormat="1" hidden="1" x14ac:dyDescent="0.2">
      <c r="A34" s="17"/>
      <c r="B34" s="27"/>
      <c r="C34" s="23"/>
      <c r="D34" s="38"/>
      <c r="E34" s="24"/>
      <c r="F34" s="20"/>
      <c r="G34" s="20"/>
    </row>
    <row r="35" spans="1:7" s="12" customFormat="1" x14ac:dyDescent="0.2">
      <c r="A35" s="17"/>
      <c r="B35" s="22" t="s">
        <v>35</v>
      </c>
      <c r="C35" s="23">
        <v>2</v>
      </c>
      <c r="D35" s="35">
        <v>3.0410000000000004</v>
      </c>
      <c r="E35" s="24" t="s">
        <v>36</v>
      </c>
      <c r="F35" s="20">
        <v>292.22000000000003</v>
      </c>
      <c r="G35" s="20">
        <f>F35*C35</f>
        <v>584.44000000000005</v>
      </c>
    </row>
    <row r="36" spans="1:7" s="12" customFormat="1" x14ac:dyDescent="0.2">
      <c r="A36" s="17"/>
      <c r="B36" s="22" t="s">
        <v>138</v>
      </c>
      <c r="C36" s="23">
        <v>1</v>
      </c>
      <c r="D36" s="35">
        <v>3.0410000000000004</v>
      </c>
      <c r="E36" s="24" t="s">
        <v>36</v>
      </c>
      <c r="F36" s="20"/>
      <c r="G36" s="20">
        <v>1223</v>
      </c>
    </row>
    <row r="37" spans="1:7" s="12" customFormat="1" x14ac:dyDescent="0.2">
      <c r="A37" s="17"/>
      <c r="B37" s="22" t="s">
        <v>122</v>
      </c>
      <c r="C37" s="23">
        <v>1</v>
      </c>
      <c r="D37" s="38">
        <v>1.8</v>
      </c>
      <c r="E37" s="24" t="s">
        <v>70</v>
      </c>
      <c r="F37" s="20">
        <v>130.44999999999999</v>
      </c>
      <c r="G37" s="20">
        <v>234.80999999999997</v>
      </c>
    </row>
    <row r="38" spans="1:7" s="12" customFormat="1" x14ac:dyDescent="0.2">
      <c r="A38" s="17"/>
      <c r="B38" s="22" t="s">
        <v>124</v>
      </c>
      <c r="C38" s="23">
        <v>1</v>
      </c>
      <c r="D38" s="23">
        <v>25</v>
      </c>
      <c r="E38" s="24" t="s">
        <v>125</v>
      </c>
      <c r="F38" s="20">
        <v>24.417600000000004</v>
      </c>
      <c r="G38" s="20">
        <v>610.44000000000005</v>
      </c>
    </row>
    <row r="39" spans="1:7" s="12" customFormat="1" x14ac:dyDescent="0.2">
      <c r="A39" s="17"/>
      <c r="B39" s="26" t="s">
        <v>37</v>
      </c>
      <c r="C39" s="23"/>
      <c r="D39" s="23"/>
      <c r="E39" s="24"/>
      <c r="F39" s="20"/>
      <c r="G39" s="20"/>
    </row>
    <row r="40" spans="1:7" s="12" customFormat="1" x14ac:dyDescent="0.2">
      <c r="A40" s="17"/>
      <c r="B40" s="39" t="s">
        <v>38</v>
      </c>
      <c r="C40" s="23">
        <v>1</v>
      </c>
      <c r="D40" s="23">
        <v>1</v>
      </c>
      <c r="E40" s="24" t="s">
        <v>39</v>
      </c>
      <c r="F40" s="20"/>
      <c r="G40" s="20">
        <v>1248.55</v>
      </c>
    </row>
    <row r="41" spans="1:7" s="12" customFormat="1" x14ac:dyDescent="0.2">
      <c r="A41" s="17"/>
      <c r="B41" s="26" t="s">
        <v>40</v>
      </c>
      <c r="C41" s="23"/>
      <c r="D41" s="23"/>
      <c r="E41" s="24"/>
      <c r="F41" s="20"/>
      <c r="G41" s="20"/>
    </row>
    <row r="42" spans="1:7" s="12" customFormat="1" x14ac:dyDescent="0.2">
      <c r="A42" s="17"/>
      <c r="B42" s="39" t="s">
        <v>26</v>
      </c>
      <c r="C42" s="23">
        <v>2</v>
      </c>
      <c r="D42" s="35">
        <v>1.4975999999999998</v>
      </c>
      <c r="E42" s="24" t="s">
        <v>31</v>
      </c>
      <c r="F42" s="20">
        <v>219.15</v>
      </c>
      <c r="G42" s="20">
        <f t="shared" ref="G42" si="1">F42*C42</f>
        <v>438.3</v>
      </c>
    </row>
    <row r="43" spans="1:7" s="12" customFormat="1" x14ac:dyDescent="0.2">
      <c r="A43" s="17"/>
      <c r="B43" s="26" t="s">
        <v>41</v>
      </c>
      <c r="C43" s="23"/>
      <c r="D43" s="23"/>
      <c r="E43" s="24"/>
      <c r="F43" s="20"/>
      <c r="G43" s="20"/>
    </row>
    <row r="44" spans="1:7" s="12" customFormat="1" x14ac:dyDescent="0.2">
      <c r="A44" s="17"/>
      <c r="B44" s="22" t="s">
        <v>42</v>
      </c>
      <c r="C44" s="23">
        <v>2</v>
      </c>
      <c r="D44" s="35">
        <v>4.6799999999999994E-2</v>
      </c>
      <c r="E44" s="24" t="s">
        <v>27</v>
      </c>
      <c r="F44" s="20">
        <v>69.825000000000003</v>
      </c>
      <c r="G44" s="20">
        <f>F44*C44</f>
        <v>139.65</v>
      </c>
    </row>
    <row r="45" spans="1:7" s="12" customFormat="1" ht="25.5" customHeight="1" x14ac:dyDescent="0.2">
      <c r="A45" s="17"/>
      <c r="B45" s="95" t="s">
        <v>43</v>
      </c>
      <c r="C45" s="96"/>
      <c r="D45" s="96"/>
      <c r="E45" s="97"/>
      <c r="F45" s="20"/>
      <c r="G45" s="20"/>
    </row>
    <row r="46" spans="1:7" s="12" customFormat="1" x14ac:dyDescent="0.2">
      <c r="A46" s="17"/>
      <c r="B46" s="22" t="s">
        <v>44</v>
      </c>
      <c r="C46" s="23">
        <v>2</v>
      </c>
      <c r="D46" s="35">
        <v>4.6799999999999994E-2</v>
      </c>
      <c r="E46" s="40" t="s">
        <v>45</v>
      </c>
      <c r="F46" s="20">
        <v>73.055000000000007</v>
      </c>
      <c r="G46" s="20">
        <f>F46*C46</f>
        <v>146.11000000000001</v>
      </c>
    </row>
    <row r="47" spans="1:7" s="12" customFormat="1" x14ac:dyDescent="0.2">
      <c r="A47" s="17"/>
      <c r="B47" s="22" t="s">
        <v>126</v>
      </c>
      <c r="C47" s="23">
        <v>1</v>
      </c>
      <c r="D47" s="23">
        <v>1</v>
      </c>
      <c r="E47" s="40" t="s">
        <v>127</v>
      </c>
      <c r="F47" s="20">
        <v>73.92</v>
      </c>
      <c r="G47" s="20">
        <v>73.92</v>
      </c>
    </row>
    <row r="48" spans="1:7" s="12" customFormat="1" x14ac:dyDescent="0.2">
      <c r="A48" s="17"/>
      <c r="B48" s="22" t="s">
        <v>129</v>
      </c>
      <c r="C48" s="23">
        <v>1</v>
      </c>
      <c r="D48" s="23">
        <v>1</v>
      </c>
      <c r="E48" s="24" t="s">
        <v>127</v>
      </c>
      <c r="F48" s="20">
        <v>45.71</v>
      </c>
      <c r="G48" s="20">
        <v>45.71</v>
      </c>
    </row>
    <row r="49" spans="1:7" s="12" customFormat="1" hidden="1" x14ac:dyDescent="0.2">
      <c r="A49" s="17"/>
      <c r="B49" s="22">
        <v>0</v>
      </c>
      <c r="C49" s="23">
        <v>0</v>
      </c>
      <c r="D49" s="23">
        <v>0</v>
      </c>
      <c r="E49" s="24">
        <v>0</v>
      </c>
      <c r="F49" s="20">
        <v>0</v>
      </c>
      <c r="G49" s="20">
        <v>0</v>
      </c>
    </row>
    <row r="50" spans="1:7" s="12" customFormat="1" x14ac:dyDescent="0.2">
      <c r="A50" s="17"/>
      <c r="B50" s="26" t="s">
        <v>46</v>
      </c>
      <c r="C50" s="23"/>
      <c r="D50" s="23"/>
      <c r="E50" s="24"/>
      <c r="F50" s="20"/>
      <c r="G50" s="20"/>
    </row>
    <row r="51" spans="1:7" s="12" customFormat="1" x14ac:dyDescent="0.2">
      <c r="A51" s="17"/>
      <c r="B51" s="22" t="s">
        <v>128</v>
      </c>
      <c r="C51" s="23">
        <v>1</v>
      </c>
      <c r="D51" s="23">
        <v>3</v>
      </c>
      <c r="E51" s="24" t="s">
        <v>127</v>
      </c>
      <c r="F51" s="20">
        <v>457.86666666666662</v>
      </c>
      <c r="G51" s="20">
        <v>1373.6</v>
      </c>
    </row>
    <row r="52" spans="1:7" s="12" customFormat="1" x14ac:dyDescent="0.2">
      <c r="A52" s="17"/>
      <c r="B52" s="22" t="s">
        <v>130</v>
      </c>
      <c r="C52" s="23">
        <v>1</v>
      </c>
      <c r="D52" s="23">
        <v>2.73</v>
      </c>
      <c r="E52" s="24" t="s">
        <v>91</v>
      </c>
      <c r="F52" s="20">
        <v>5142.7252747252742</v>
      </c>
      <c r="G52" s="20">
        <v>14039.64</v>
      </c>
    </row>
    <row r="53" spans="1:7" s="12" customFormat="1" hidden="1" x14ac:dyDescent="0.2">
      <c r="A53" s="17"/>
      <c r="B53" s="22" t="s">
        <v>47</v>
      </c>
      <c r="C53" s="23">
        <v>1</v>
      </c>
      <c r="D53" s="38"/>
      <c r="E53" s="24">
        <v>0</v>
      </c>
      <c r="F53" s="20"/>
      <c r="G53" s="20"/>
    </row>
    <row r="54" spans="1:7" s="12" customFormat="1" x14ac:dyDescent="0.2">
      <c r="A54" s="17"/>
      <c r="B54" s="26" t="s">
        <v>48</v>
      </c>
      <c r="C54" s="25"/>
      <c r="D54" s="25"/>
      <c r="E54" s="25"/>
      <c r="F54" s="25"/>
      <c r="G54" s="25"/>
    </row>
    <row r="55" spans="1:7" s="12" customFormat="1" x14ac:dyDescent="0.2">
      <c r="A55" s="17"/>
      <c r="B55" s="22" t="s">
        <v>49</v>
      </c>
      <c r="C55" s="23">
        <v>12</v>
      </c>
      <c r="D55" s="35">
        <v>4.6799999999999994E-2</v>
      </c>
      <c r="E55" s="24" t="s">
        <v>50</v>
      </c>
      <c r="F55" s="20">
        <v>220.035</v>
      </c>
      <c r="G55" s="20">
        <f>F55*C55</f>
        <v>2640.42</v>
      </c>
    </row>
    <row r="56" spans="1:7" s="12" customFormat="1" x14ac:dyDescent="0.2">
      <c r="A56" s="17"/>
      <c r="B56" s="22" t="s">
        <v>51</v>
      </c>
      <c r="C56" s="23">
        <v>12</v>
      </c>
      <c r="D56" s="35">
        <v>0.40600000000000003</v>
      </c>
      <c r="E56" s="24" t="s">
        <v>50</v>
      </c>
      <c r="F56" s="20">
        <v>757.17583333333334</v>
      </c>
      <c r="G56" s="20">
        <f>F56*C56</f>
        <v>9086.11</v>
      </c>
    </row>
    <row r="57" spans="1:7" s="12" customFormat="1" x14ac:dyDescent="0.2">
      <c r="A57" s="17"/>
      <c r="B57" s="22" t="s">
        <v>52</v>
      </c>
      <c r="C57" s="23">
        <v>1</v>
      </c>
      <c r="D57" s="35">
        <v>2.69</v>
      </c>
      <c r="E57" s="24" t="s">
        <v>53</v>
      </c>
      <c r="F57" s="20">
        <v>15.602230483271375</v>
      </c>
      <c r="G57" s="20">
        <f>F57*D57*C57*100</f>
        <v>4197</v>
      </c>
    </row>
    <row r="58" spans="1:7" s="12" customFormat="1" x14ac:dyDescent="0.2">
      <c r="A58" s="17"/>
      <c r="B58" s="22" t="s">
        <v>54</v>
      </c>
      <c r="C58" s="23">
        <v>1</v>
      </c>
      <c r="D58" s="35">
        <v>34.56</v>
      </c>
      <c r="E58" s="24" t="s">
        <v>55</v>
      </c>
      <c r="F58" s="20">
        <v>3.8514236111111106</v>
      </c>
      <c r="G58" s="20">
        <f t="shared" ref="G58:G60" si="2">F58*D58*C58*100</f>
        <v>13310.52</v>
      </c>
    </row>
    <row r="59" spans="1:7" s="12" customFormat="1" x14ac:dyDescent="0.2">
      <c r="A59" s="17"/>
      <c r="B59" s="22" t="s">
        <v>56</v>
      </c>
      <c r="C59" s="23">
        <v>1</v>
      </c>
      <c r="D59" s="35">
        <v>2.69</v>
      </c>
      <c r="E59" s="24" t="s">
        <v>57</v>
      </c>
      <c r="F59" s="20">
        <v>6.4126394052044622E-2</v>
      </c>
      <c r="G59" s="20">
        <f>F59*D59*C59*100</f>
        <v>17.250000000000004</v>
      </c>
    </row>
    <row r="60" spans="1:7" s="12" customFormat="1" x14ac:dyDescent="0.2">
      <c r="A60" s="17"/>
      <c r="B60" s="22" t="s">
        <v>58</v>
      </c>
      <c r="C60" s="23">
        <v>1</v>
      </c>
      <c r="D60" s="35">
        <v>2.69</v>
      </c>
      <c r="E60" s="24" t="s">
        <v>57</v>
      </c>
      <c r="F60" s="20">
        <v>6.5529739776951672</v>
      </c>
      <c r="G60" s="20">
        <f t="shared" si="2"/>
        <v>1762.7499999999998</v>
      </c>
    </row>
    <row r="61" spans="1:7" s="12" customFormat="1" ht="24" hidden="1" x14ac:dyDescent="0.2">
      <c r="A61" s="17"/>
      <c r="B61" s="27" t="s">
        <v>59</v>
      </c>
      <c r="C61" s="24">
        <v>1</v>
      </c>
      <c r="D61" s="23">
        <v>0</v>
      </c>
      <c r="E61" s="24" t="s">
        <v>60</v>
      </c>
      <c r="F61" s="20"/>
      <c r="G61" s="20">
        <f t="shared" ref="G61" si="3">F61*D61*C61</f>
        <v>0</v>
      </c>
    </row>
    <row r="62" spans="1:7" s="12" customFormat="1" hidden="1" x14ac:dyDescent="0.2">
      <c r="A62" s="17"/>
      <c r="B62" s="27"/>
      <c r="C62" s="24">
        <v>1</v>
      </c>
      <c r="D62" s="23"/>
      <c r="E62" s="24" t="s">
        <v>39</v>
      </c>
      <c r="F62" s="20"/>
      <c r="G62" s="20"/>
    </row>
    <row r="63" spans="1:7" s="12" customFormat="1" hidden="1" x14ac:dyDescent="0.2">
      <c r="A63" s="17"/>
      <c r="B63" s="27"/>
      <c r="C63" s="24"/>
      <c r="D63" s="23"/>
      <c r="E63" s="24"/>
      <c r="F63" s="20"/>
      <c r="G63" s="20"/>
    </row>
    <row r="64" spans="1:7" s="12" customFormat="1" ht="25.5" customHeight="1" x14ac:dyDescent="0.2">
      <c r="A64" s="17"/>
      <c r="B64" s="95" t="s">
        <v>61</v>
      </c>
      <c r="C64" s="96"/>
      <c r="D64" s="96"/>
      <c r="E64" s="97"/>
      <c r="F64" s="25"/>
      <c r="G64" s="25"/>
    </row>
    <row r="65" spans="1:7" s="7" customFormat="1" x14ac:dyDescent="0.2">
      <c r="A65" s="21"/>
      <c r="B65" s="22" t="s">
        <v>139</v>
      </c>
      <c r="C65" s="23">
        <v>1</v>
      </c>
      <c r="D65" s="23">
        <v>8</v>
      </c>
      <c r="E65" s="24" t="s">
        <v>134</v>
      </c>
      <c r="F65" s="20"/>
      <c r="G65" s="20">
        <v>2252.12</v>
      </c>
    </row>
    <row r="66" spans="1:7" s="12" customFormat="1" x14ac:dyDescent="0.2">
      <c r="A66" s="17"/>
      <c r="B66" s="22" t="s">
        <v>62</v>
      </c>
      <c r="C66" s="23">
        <v>12</v>
      </c>
      <c r="D66" s="23">
        <v>1</v>
      </c>
      <c r="E66" s="24" t="s">
        <v>39</v>
      </c>
      <c r="F66" s="20">
        <v>1000</v>
      </c>
      <c r="G66" s="20">
        <f>F66*D66*C66</f>
        <v>12000</v>
      </c>
    </row>
    <row r="67" spans="1:7" s="12" customFormat="1" x14ac:dyDescent="0.2">
      <c r="A67" s="17"/>
      <c r="B67" s="41" t="s">
        <v>133</v>
      </c>
      <c r="C67" s="42">
        <v>1</v>
      </c>
      <c r="D67" s="42">
        <v>1</v>
      </c>
      <c r="E67" s="42" t="s">
        <v>39</v>
      </c>
      <c r="F67" s="41">
        <v>7434</v>
      </c>
      <c r="G67" s="20">
        <v>7434</v>
      </c>
    </row>
    <row r="68" spans="1:7" s="12" customFormat="1" hidden="1" x14ac:dyDescent="0.2">
      <c r="A68" s="17"/>
      <c r="B68" s="27"/>
      <c r="C68" s="23"/>
      <c r="D68" s="23"/>
      <c r="E68" s="24"/>
      <c r="F68" s="20"/>
      <c r="G68" s="20"/>
    </row>
    <row r="69" spans="1:7" s="12" customFormat="1" x14ac:dyDescent="0.2">
      <c r="A69" s="17"/>
      <c r="B69" s="25" t="s">
        <v>63</v>
      </c>
      <c r="C69" s="25"/>
      <c r="D69" s="25"/>
      <c r="E69" s="25"/>
      <c r="F69" s="25"/>
      <c r="G69" s="25"/>
    </row>
    <row r="70" spans="1:7" s="12" customFormat="1" ht="24" x14ac:dyDescent="0.2">
      <c r="A70" s="17"/>
      <c r="B70" s="27" t="s">
        <v>64</v>
      </c>
      <c r="C70" s="23">
        <v>2</v>
      </c>
      <c r="D70" s="35">
        <v>0.10199999999999999</v>
      </c>
      <c r="E70" s="43" t="s">
        <v>65</v>
      </c>
      <c r="F70" s="20">
        <v>403.61500000000001</v>
      </c>
      <c r="G70" s="20">
        <f>F70*C70</f>
        <v>807.23</v>
      </c>
    </row>
    <row r="71" spans="1:7" s="12" customFormat="1" ht="24" x14ac:dyDescent="0.2">
      <c r="A71" s="17"/>
      <c r="B71" s="27" t="s">
        <v>66</v>
      </c>
      <c r="C71" s="23">
        <v>2</v>
      </c>
      <c r="D71" s="35">
        <v>0.02</v>
      </c>
      <c r="E71" s="24" t="s">
        <v>67</v>
      </c>
      <c r="F71" s="20">
        <v>89.704999999999998</v>
      </c>
      <c r="G71" s="20">
        <f>F71*C71</f>
        <v>179.41</v>
      </c>
    </row>
    <row r="72" spans="1:7" s="12" customFormat="1" hidden="1" x14ac:dyDescent="0.2">
      <c r="A72" s="17"/>
      <c r="B72" s="22" t="s">
        <v>140</v>
      </c>
      <c r="C72" s="23">
        <v>1</v>
      </c>
      <c r="D72" s="23">
        <v>0</v>
      </c>
      <c r="E72" s="24" t="s">
        <v>39</v>
      </c>
      <c r="F72" s="20" t="e">
        <v>#DIV/0!</v>
      </c>
      <c r="G72" s="20"/>
    </row>
    <row r="73" spans="1:7" s="12" customFormat="1" x14ac:dyDescent="0.2">
      <c r="A73" s="17"/>
      <c r="B73" s="22" t="s">
        <v>123</v>
      </c>
      <c r="C73" s="23">
        <v>1</v>
      </c>
      <c r="D73" s="23">
        <v>2</v>
      </c>
      <c r="E73" s="24" t="s">
        <v>39</v>
      </c>
      <c r="F73" s="20">
        <v>230.99</v>
      </c>
      <c r="G73" s="20">
        <f>F73*D73</f>
        <v>461.98</v>
      </c>
    </row>
    <row r="74" spans="1:7" s="12" customFormat="1" x14ac:dyDescent="0.2">
      <c r="A74" s="17"/>
      <c r="B74" s="22" t="s">
        <v>141</v>
      </c>
      <c r="C74" s="23">
        <v>1</v>
      </c>
      <c r="D74" s="23">
        <v>1</v>
      </c>
      <c r="E74" s="24" t="s">
        <v>39</v>
      </c>
      <c r="F74" s="7"/>
      <c r="G74" s="20">
        <v>398.32</v>
      </c>
    </row>
    <row r="75" spans="1:7" s="12" customFormat="1" x14ac:dyDescent="0.2">
      <c r="A75" s="17"/>
      <c r="B75" s="22" t="s">
        <v>142</v>
      </c>
      <c r="C75" s="23">
        <v>1</v>
      </c>
      <c r="D75" s="23">
        <v>2</v>
      </c>
      <c r="E75" s="24" t="s">
        <v>39</v>
      </c>
      <c r="F75" s="20">
        <v>81.444999999999993</v>
      </c>
      <c r="G75" s="20">
        <v>162.88999999999999</v>
      </c>
    </row>
    <row r="76" spans="1:7" s="12" customFormat="1" x14ac:dyDescent="0.2">
      <c r="A76" s="17"/>
      <c r="B76" s="22" t="s">
        <v>131</v>
      </c>
      <c r="C76" s="23">
        <v>1</v>
      </c>
      <c r="D76" s="23">
        <v>1</v>
      </c>
      <c r="E76" s="24" t="s">
        <v>127</v>
      </c>
      <c r="F76" s="7">
        <v>393.31</v>
      </c>
      <c r="G76" s="20">
        <v>393.31</v>
      </c>
    </row>
    <row r="77" spans="1:7" s="12" customFormat="1" x14ac:dyDescent="0.2">
      <c r="A77" s="17"/>
      <c r="B77" s="22" t="s">
        <v>132</v>
      </c>
      <c r="C77" s="23">
        <v>1</v>
      </c>
      <c r="D77" s="23">
        <v>10</v>
      </c>
      <c r="E77" s="24" t="s">
        <v>127</v>
      </c>
      <c r="F77" s="20">
        <v>47.993000000000002</v>
      </c>
      <c r="G77" s="20">
        <v>479.93</v>
      </c>
    </row>
    <row r="78" spans="1:7" s="12" customFormat="1" hidden="1" x14ac:dyDescent="0.2">
      <c r="A78" s="17"/>
      <c r="B78" s="44">
        <v>0</v>
      </c>
      <c r="C78" s="23">
        <v>0</v>
      </c>
      <c r="D78" s="23">
        <v>0</v>
      </c>
      <c r="E78" s="24">
        <v>0</v>
      </c>
      <c r="F78" s="20">
        <v>0</v>
      </c>
      <c r="G78" s="20">
        <v>0</v>
      </c>
    </row>
    <row r="79" spans="1:7" s="12" customFormat="1" hidden="1" x14ac:dyDescent="0.2">
      <c r="A79" s="17"/>
      <c r="B79" s="22"/>
      <c r="C79" s="23"/>
      <c r="D79" s="23"/>
      <c r="E79" s="24"/>
      <c r="F79" s="20"/>
      <c r="G79" s="20"/>
    </row>
    <row r="80" spans="1:7" s="12" customFormat="1" hidden="1" x14ac:dyDescent="0.2">
      <c r="A80" s="17"/>
      <c r="B80" s="22"/>
      <c r="C80" s="23"/>
      <c r="D80" s="23"/>
      <c r="E80" s="24"/>
      <c r="F80" s="20"/>
      <c r="G80" s="20"/>
    </row>
    <row r="81" spans="1:7" s="12" customFormat="1" hidden="1" x14ac:dyDescent="0.2">
      <c r="A81" s="17"/>
      <c r="B81" s="45"/>
      <c r="C81" s="25"/>
      <c r="D81" s="25"/>
      <c r="E81" s="25"/>
      <c r="F81" s="25"/>
      <c r="G81" s="25"/>
    </row>
    <row r="82" spans="1:7" s="12" customFormat="1" hidden="1" x14ac:dyDescent="0.2">
      <c r="A82" s="17"/>
      <c r="B82" s="22"/>
      <c r="C82" s="23"/>
      <c r="D82" s="24"/>
      <c r="E82" s="24"/>
      <c r="F82" s="20"/>
      <c r="G82" s="20"/>
    </row>
    <row r="83" spans="1:7" s="12" customFormat="1" hidden="1" x14ac:dyDescent="0.2">
      <c r="A83" s="17"/>
      <c r="B83" s="22"/>
      <c r="C83" s="23"/>
      <c r="D83" s="24"/>
      <c r="E83" s="24"/>
      <c r="F83" s="20"/>
      <c r="G83" s="20"/>
    </row>
    <row r="84" spans="1:7" s="12" customFormat="1" hidden="1" x14ac:dyDescent="0.2">
      <c r="A84" s="17"/>
      <c r="B84" s="22"/>
      <c r="C84" s="23"/>
      <c r="D84" s="23"/>
      <c r="E84" s="24"/>
      <c r="F84" s="20"/>
      <c r="G84" s="20"/>
    </row>
    <row r="85" spans="1:7" s="12" customFormat="1" x14ac:dyDescent="0.2">
      <c r="A85" s="17"/>
      <c r="B85" s="26" t="s">
        <v>68</v>
      </c>
      <c r="C85" s="24"/>
      <c r="D85" s="24"/>
      <c r="E85" s="24"/>
      <c r="F85" s="24"/>
      <c r="G85" s="24"/>
    </row>
    <row r="86" spans="1:7" s="12" customFormat="1" x14ac:dyDescent="0.2">
      <c r="A86" s="17"/>
      <c r="B86" s="46" t="s">
        <v>69</v>
      </c>
      <c r="C86" s="28">
        <v>151</v>
      </c>
      <c r="D86" s="24">
        <v>51.48</v>
      </c>
      <c r="E86" s="24" t="s">
        <v>70</v>
      </c>
      <c r="F86" s="20">
        <v>3.02</v>
      </c>
      <c r="G86" s="20">
        <v>23475.91</v>
      </c>
    </row>
    <row r="87" spans="1:7" s="12" customFormat="1" ht="25.5" hidden="1" x14ac:dyDescent="0.2">
      <c r="A87" s="17"/>
      <c r="B87" s="47" t="s">
        <v>71</v>
      </c>
      <c r="C87" s="28">
        <v>0</v>
      </c>
      <c r="D87" s="24">
        <v>0</v>
      </c>
      <c r="E87" s="24" t="s">
        <v>70</v>
      </c>
      <c r="F87" s="20"/>
      <c r="G87" s="20"/>
    </row>
    <row r="88" spans="1:7" s="12" customFormat="1" x14ac:dyDescent="0.2">
      <c r="A88" s="17"/>
      <c r="B88" s="46" t="s">
        <v>72</v>
      </c>
      <c r="C88" s="28">
        <v>24</v>
      </c>
      <c r="D88" s="24">
        <v>51.48</v>
      </c>
      <c r="E88" s="24" t="s">
        <v>70</v>
      </c>
      <c r="F88" s="20">
        <v>7.62</v>
      </c>
      <c r="G88" s="20">
        <v>9411.89</v>
      </c>
    </row>
    <row r="89" spans="1:7" s="12" customFormat="1" ht="25.5" hidden="1" x14ac:dyDescent="0.2">
      <c r="A89" s="17"/>
      <c r="B89" s="47" t="s">
        <v>73</v>
      </c>
      <c r="C89" s="28">
        <v>0</v>
      </c>
      <c r="D89" s="24">
        <v>0</v>
      </c>
      <c r="E89" s="24" t="s">
        <v>70</v>
      </c>
      <c r="F89" s="20"/>
      <c r="G89" s="20"/>
    </row>
    <row r="90" spans="1:7" s="12" customFormat="1" x14ac:dyDescent="0.2">
      <c r="A90" s="17"/>
      <c r="B90" s="47" t="s">
        <v>74</v>
      </c>
      <c r="C90" s="28">
        <v>1</v>
      </c>
      <c r="D90" s="24">
        <v>57</v>
      </c>
      <c r="E90" s="43" t="s">
        <v>70</v>
      </c>
      <c r="F90" s="20">
        <v>5.21</v>
      </c>
      <c r="G90" s="20">
        <v>296.86</v>
      </c>
    </row>
    <row r="91" spans="1:7" s="12" customFormat="1" x14ac:dyDescent="0.2">
      <c r="A91" s="17"/>
      <c r="B91" s="47" t="s">
        <v>75</v>
      </c>
      <c r="C91" s="28">
        <v>1</v>
      </c>
      <c r="D91" s="24">
        <v>51.48</v>
      </c>
      <c r="E91" s="43" t="s">
        <v>70</v>
      </c>
      <c r="F91" s="20">
        <v>3.43</v>
      </c>
      <c r="G91" s="20">
        <v>176.56</v>
      </c>
    </row>
    <row r="92" spans="1:7" s="12" customFormat="1" x14ac:dyDescent="0.2">
      <c r="A92" s="17"/>
      <c r="B92" s="47" t="s">
        <v>76</v>
      </c>
      <c r="C92" s="28">
        <v>1</v>
      </c>
      <c r="D92" s="24">
        <v>1.5</v>
      </c>
      <c r="E92" s="43" t="s">
        <v>70</v>
      </c>
      <c r="F92" s="20">
        <v>0.53</v>
      </c>
      <c r="G92" s="20">
        <v>0.8</v>
      </c>
    </row>
    <row r="93" spans="1:7" s="12" customFormat="1" x14ac:dyDescent="0.2">
      <c r="A93" s="17"/>
      <c r="B93" s="47" t="s">
        <v>77</v>
      </c>
      <c r="C93" s="28">
        <v>2</v>
      </c>
      <c r="D93" s="24">
        <v>4.25</v>
      </c>
      <c r="E93" s="43" t="s">
        <v>70</v>
      </c>
      <c r="F93" s="20">
        <v>6.8</v>
      </c>
      <c r="G93" s="20">
        <v>57.82</v>
      </c>
    </row>
    <row r="94" spans="1:7" s="12" customFormat="1" ht="58.5" customHeight="1" x14ac:dyDescent="0.2">
      <c r="A94" s="17"/>
      <c r="B94" s="48" t="s">
        <v>78</v>
      </c>
      <c r="C94" s="28">
        <v>0</v>
      </c>
      <c r="D94" s="24">
        <v>0</v>
      </c>
      <c r="E94" s="43">
        <v>0</v>
      </c>
      <c r="F94" s="20">
        <v>0</v>
      </c>
      <c r="G94" s="20">
        <v>0</v>
      </c>
    </row>
    <row r="95" spans="1:7" s="12" customFormat="1" x14ac:dyDescent="0.2">
      <c r="A95" s="17"/>
      <c r="B95" s="47" t="s">
        <v>79</v>
      </c>
      <c r="C95" s="28">
        <v>2</v>
      </c>
      <c r="D95" s="24">
        <v>0.5</v>
      </c>
      <c r="E95" s="43" t="s">
        <v>70</v>
      </c>
      <c r="F95" s="20">
        <v>0.53</v>
      </c>
      <c r="G95" s="20">
        <v>0.53</v>
      </c>
    </row>
    <row r="96" spans="1:7" s="12" customFormat="1" hidden="1" x14ac:dyDescent="0.2">
      <c r="A96" s="17"/>
      <c r="B96" s="47" t="s">
        <v>80</v>
      </c>
      <c r="C96" s="28">
        <v>0</v>
      </c>
      <c r="D96" s="24">
        <v>0</v>
      </c>
      <c r="E96" s="43" t="s">
        <v>70</v>
      </c>
      <c r="F96" s="20"/>
      <c r="G96" s="20">
        <v>0</v>
      </c>
    </row>
    <row r="97" spans="1:7" s="12" customFormat="1" x14ac:dyDescent="0.2">
      <c r="A97" s="17"/>
      <c r="B97" s="47" t="s">
        <v>81</v>
      </c>
      <c r="C97" s="28">
        <v>24</v>
      </c>
      <c r="D97" s="24">
        <v>1.6</v>
      </c>
      <c r="E97" s="43" t="s">
        <v>70</v>
      </c>
      <c r="F97" s="20">
        <v>6.08</v>
      </c>
      <c r="G97" s="20">
        <v>233.6</v>
      </c>
    </row>
    <row r="98" spans="1:7" s="12" customFormat="1" ht="25.5" x14ac:dyDescent="0.2">
      <c r="A98" s="17"/>
      <c r="B98" s="47" t="s">
        <v>82</v>
      </c>
      <c r="C98" s="28">
        <v>1</v>
      </c>
      <c r="D98" s="24">
        <v>2.2000000000000002</v>
      </c>
      <c r="E98" s="43" t="s">
        <v>70</v>
      </c>
      <c r="F98" s="20">
        <v>0.54</v>
      </c>
      <c r="G98" s="20">
        <v>1.18</v>
      </c>
    </row>
    <row r="99" spans="1:7" s="12" customFormat="1" x14ac:dyDescent="0.2">
      <c r="A99" s="17"/>
      <c r="B99" s="47" t="s">
        <v>83</v>
      </c>
      <c r="C99" s="28">
        <v>1</v>
      </c>
      <c r="D99" s="24">
        <v>1.1000000000000001</v>
      </c>
      <c r="E99" s="43" t="s">
        <v>70</v>
      </c>
      <c r="F99" s="20">
        <v>0.54</v>
      </c>
      <c r="G99" s="20">
        <v>0.59</v>
      </c>
    </row>
    <row r="100" spans="1:7" s="12" customFormat="1" x14ac:dyDescent="0.2">
      <c r="A100" s="17"/>
      <c r="B100" s="47" t="s">
        <v>84</v>
      </c>
      <c r="C100" s="28">
        <v>1</v>
      </c>
      <c r="D100" s="24">
        <v>12</v>
      </c>
      <c r="E100" s="43" t="s">
        <v>70</v>
      </c>
      <c r="F100" s="20">
        <v>9.41</v>
      </c>
      <c r="G100" s="20">
        <v>112.95</v>
      </c>
    </row>
    <row r="101" spans="1:7" s="12" customFormat="1" hidden="1" x14ac:dyDescent="0.2">
      <c r="A101" s="17"/>
      <c r="B101" s="47" t="s">
        <v>85</v>
      </c>
      <c r="C101" s="28">
        <v>0</v>
      </c>
      <c r="D101" s="24">
        <v>0</v>
      </c>
      <c r="E101" s="43" t="s">
        <v>70</v>
      </c>
      <c r="F101" s="20">
        <v>0</v>
      </c>
      <c r="G101" s="20">
        <v>0</v>
      </c>
    </row>
    <row r="102" spans="1:7" s="12" customFormat="1" x14ac:dyDescent="0.2">
      <c r="A102" s="17"/>
      <c r="B102" s="47" t="s">
        <v>85</v>
      </c>
      <c r="C102" s="28">
        <v>1</v>
      </c>
      <c r="D102" s="24">
        <v>6.8</v>
      </c>
      <c r="E102" s="43" t="s">
        <v>70</v>
      </c>
      <c r="F102" s="20">
        <v>17.59</v>
      </c>
      <c r="G102" s="20">
        <v>119.63</v>
      </c>
    </row>
    <row r="103" spans="1:7" s="12" customFormat="1" x14ac:dyDescent="0.2">
      <c r="A103" s="17"/>
      <c r="B103" s="25" t="s">
        <v>86</v>
      </c>
      <c r="C103" s="24"/>
      <c r="D103" s="24"/>
      <c r="E103" s="24"/>
      <c r="F103" s="24"/>
      <c r="G103" s="24"/>
    </row>
    <row r="104" spans="1:7" s="12" customFormat="1" x14ac:dyDescent="0.2">
      <c r="A104" s="17"/>
      <c r="B104" s="25" t="s">
        <v>87</v>
      </c>
      <c r="C104" s="24"/>
      <c r="D104" s="24"/>
      <c r="E104" s="24"/>
      <c r="F104" s="24"/>
      <c r="G104" s="24"/>
    </row>
    <row r="105" spans="1:7" s="12" customFormat="1" ht="24" x14ac:dyDescent="0.2">
      <c r="A105" s="17"/>
      <c r="B105" s="27" t="s">
        <v>135</v>
      </c>
      <c r="C105" s="23">
        <v>6</v>
      </c>
      <c r="D105" s="24">
        <v>1</v>
      </c>
      <c r="E105" s="24" t="s">
        <v>39</v>
      </c>
      <c r="F105" s="24"/>
      <c r="G105" s="20">
        <v>203.83</v>
      </c>
    </row>
    <row r="106" spans="1:7" s="12" customFormat="1" ht="24" hidden="1" x14ac:dyDescent="0.2">
      <c r="A106" s="17"/>
      <c r="B106" s="27" t="s">
        <v>136</v>
      </c>
      <c r="C106" s="23"/>
      <c r="D106" s="24"/>
      <c r="E106" s="24"/>
      <c r="F106" s="24"/>
      <c r="G106" s="20"/>
    </row>
    <row r="107" spans="1:7" s="12" customFormat="1" x14ac:dyDescent="0.2">
      <c r="A107" s="17"/>
      <c r="B107" s="27" t="s">
        <v>88</v>
      </c>
      <c r="C107" s="23">
        <v>10</v>
      </c>
      <c r="D107" s="24">
        <v>307</v>
      </c>
      <c r="E107" s="24" t="s">
        <v>70</v>
      </c>
      <c r="F107" s="20">
        <v>0.71</v>
      </c>
      <c r="G107" s="20">
        <v>2187.86</v>
      </c>
    </row>
    <row r="108" spans="1:7" s="12" customFormat="1" ht="24" x14ac:dyDescent="0.2">
      <c r="A108" s="17"/>
      <c r="B108" s="27" t="s">
        <v>89</v>
      </c>
      <c r="C108" s="23">
        <v>10</v>
      </c>
      <c r="D108" s="20">
        <v>153.5</v>
      </c>
      <c r="E108" s="24" t="s">
        <v>70</v>
      </c>
      <c r="F108" s="20">
        <v>3.05</v>
      </c>
      <c r="G108" s="20">
        <v>4684.87</v>
      </c>
    </row>
    <row r="109" spans="1:7" s="12" customFormat="1" ht="24" x14ac:dyDescent="0.2">
      <c r="A109" s="17"/>
      <c r="B109" s="27" t="s">
        <v>90</v>
      </c>
      <c r="C109" s="23">
        <v>1</v>
      </c>
      <c r="D109" s="35">
        <v>6.1400000000000003E-2</v>
      </c>
      <c r="E109" s="24" t="s">
        <v>91</v>
      </c>
      <c r="F109" s="20">
        <v>332.08</v>
      </c>
      <c r="G109" s="20">
        <v>20.39</v>
      </c>
    </row>
    <row r="110" spans="1:7" s="12" customFormat="1" ht="12.75" customHeight="1" x14ac:dyDescent="0.2">
      <c r="A110" s="17"/>
      <c r="B110" s="27" t="s">
        <v>92</v>
      </c>
      <c r="C110" s="23">
        <v>10</v>
      </c>
      <c r="D110" s="20">
        <v>3.07</v>
      </c>
      <c r="E110" s="24" t="s">
        <v>70</v>
      </c>
      <c r="F110" s="20">
        <v>1.71</v>
      </c>
      <c r="G110" s="20">
        <v>52.63</v>
      </c>
    </row>
    <row r="111" spans="1:7" s="12" customFormat="1" ht="24" x14ac:dyDescent="0.2">
      <c r="A111" s="17"/>
      <c r="B111" s="27" t="s">
        <v>93</v>
      </c>
      <c r="C111" s="23">
        <v>2</v>
      </c>
      <c r="D111" s="20">
        <v>3.07</v>
      </c>
      <c r="E111" s="24" t="s">
        <v>70</v>
      </c>
      <c r="F111" s="20">
        <v>24.34</v>
      </c>
      <c r="G111" s="20">
        <v>149.47</v>
      </c>
    </row>
    <row r="112" spans="1:7" s="12" customFormat="1" x14ac:dyDescent="0.2">
      <c r="A112" s="17"/>
      <c r="B112" s="27" t="s">
        <v>94</v>
      </c>
      <c r="C112" s="23">
        <v>3</v>
      </c>
      <c r="D112" s="20">
        <v>3.07</v>
      </c>
      <c r="E112" s="24" t="s">
        <v>70</v>
      </c>
      <c r="F112" s="20">
        <v>24.9</v>
      </c>
      <c r="G112" s="20">
        <v>152.88</v>
      </c>
    </row>
    <row r="113" spans="1:7" s="12" customFormat="1" x14ac:dyDescent="0.2">
      <c r="A113" s="17"/>
      <c r="B113" s="27" t="s">
        <v>95</v>
      </c>
      <c r="C113" s="23">
        <v>9</v>
      </c>
      <c r="D113" s="20">
        <v>307</v>
      </c>
      <c r="E113" s="24" t="s">
        <v>70</v>
      </c>
      <c r="F113" s="20">
        <v>0.45</v>
      </c>
      <c r="G113" s="20">
        <f>C113*F113*D113</f>
        <v>1243.3499999999999</v>
      </c>
    </row>
    <row r="114" spans="1:7" s="12" customFormat="1" ht="24" x14ac:dyDescent="0.2">
      <c r="A114" s="17"/>
      <c r="B114" s="27" t="s">
        <v>96</v>
      </c>
      <c r="C114" s="23">
        <v>9</v>
      </c>
      <c r="D114" s="20">
        <v>153.5</v>
      </c>
      <c r="E114" s="24" t="s">
        <v>70</v>
      </c>
      <c r="F114" s="20">
        <v>3.09</v>
      </c>
      <c r="G114" s="20">
        <v>2850.34</v>
      </c>
    </row>
    <row r="115" spans="1:7" s="12" customFormat="1" hidden="1" x14ac:dyDescent="0.2">
      <c r="A115" s="17"/>
      <c r="B115" s="27" t="s">
        <v>97</v>
      </c>
      <c r="C115" s="23">
        <v>0</v>
      </c>
      <c r="D115" s="24">
        <v>0</v>
      </c>
      <c r="E115" s="24" t="s">
        <v>91</v>
      </c>
      <c r="F115" s="20"/>
      <c r="G115" s="20">
        <v>0</v>
      </c>
    </row>
    <row r="116" spans="1:7" s="12" customFormat="1" hidden="1" x14ac:dyDescent="0.2">
      <c r="A116" s="17"/>
      <c r="B116" s="27" t="s">
        <v>98</v>
      </c>
      <c r="C116" s="23">
        <v>0</v>
      </c>
      <c r="D116" s="24">
        <v>0</v>
      </c>
      <c r="E116" s="24" t="s">
        <v>91</v>
      </c>
      <c r="F116" s="20"/>
      <c r="G116" s="20">
        <v>0</v>
      </c>
    </row>
    <row r="117" spans="1:7" s="12" customFormat="1" x14ac:dyDescent="0.2">
      <c r="A117" s="17"/>
      <c r="B117" s="27" t="s">
        <v>99</v>
      </c>
      <c r="C117" s="23">
        <v>2</v>
      </c>
      <c r="D117" s="24">
        <v>80</v>
      </c>
      <c r="E117" s="24" t="s">
        <v>70</v>
      </c>
      <c r="F117" s="20">
        <v>3.19</v>
      </c>
      <c r="G117" s="20">
        <v>509.62</v>
      </c>
    </row>
    <row r="118" spans="1:7" s="12" customFormat="1" ht="24" hidden="1" x14ac:dyDescent="0.2">
      <c r="A118" s="17"/>
      <c r="B118" s="27" t="s">
        <v>100</v>
      </c>
      <c r="C118" s="23">
        <v>0</v>
      </c>
      <c r="D118" s="24">
        <v>0</v>
      </c>
      <c r="E118" s="24">
        <v>0</v>
      </c>
      <c r="F118" s="20">
        <v>0</v>
      </c>
      <c r="G118" s="20">
        <v>0</v>
      </c>
    </row>
    <row r="119" spans="1:7" s="12" customFormat="1" x14ac:dyDescent="0.2">
      <c r="A119" s="17"/>
      <c r="B119" s="27" t="s">
        <v>101</v>
      </c>
      <c r="C119" s="23">
        <v>109</v>
      </c>
      <c r="D119" s="23">
        <v>1</v>
      </c>
      <c r="E119" s="24" t="s">
        <v>39</v>
      </c>
      <c r="F119" s="20">
        <v>14.37</v>
      </c>
      <c r="G119" s="20">
        <v>1528.75</v>
      </c>
    </row>
    <row r="120" spans="1:7" s="12" customFormat="1" hidden="1" x14ac:dyDescent="0.2">
      <c r="A120" s="17"/>
      <c r="B120" s="27" t="s">
        <v>102</v>
      </c>
      <c r="C120" s="23">
        <v>0</v>
      </c>
      <c r="D120" s="24">
        <v>0</v>
      </c>
      <c r="E120" s="24">
        <v>0</v>
      </c>
      <c r="F120" s="20">
        <v>0</v>
      </c>
      <c r="G120" s="20">
        <v>0</v>
      </c>
    </row>
    <row r="121" spans="1:7" s="12" customFormat="1" ht="13.5" customHeight="1" x14ac:dyDescent="0.2">
      <c r="A121" s="17"/>
      <c r="B121" s="27" t="s">
        <v>103</v>
      </c>
      <c r="C121" s="23">
        <v>12</v>
      </c>
      <c r="D121" s="24">
        <v>23</v>
      </c>
      <c r="E121" s="24" t="s">
        <v>70</v>
      </c>
      <c r="F121" s="20">
        <v>4.0599999999999996</v>
      </c>
      <c r="G121" s="20">
        <v>462.3</v>
      </c>
    </row>
    <row r="122" spans="1:7" s="12" customFormat="1" hidden="1" x14ac:dyDescent="0.2">
      <c r="A122" s="17"/>
      <c r="B122" s="27" t="s">
        <v>104</v>
      </c>
      <c r="C122" s="23">
        <v>0</v>
      </c>
      <c r="D122" s="20">
        <v>0</v>
      </c>
      <c r="E122" s="24" t="s">
        <v>39</v>
      </c>
      <c r="F122" s="20"/>
      <c r="G122" s="20">
        <v>0</v>
      </c>
    </row>
    <row r="123" spans="1:7" s="12" customFormat="1" hidden="1" x14ac:dyDescent="0.2">
      <c r="A123" s="17"/>
      <c r="B123" s="27" t="s">
        <v>105</v>
      </c>
      <c r="C123" s="23">
        <v>1</v>
      </c>
      <c r="D123" s="20">
        <v>1.3</v>
      </c>
      <c r="E123" s="24" t="s">
        <v>39</v>
      </c>
      <c r="F123" s="20">
        <v>218.39</v>
      </c>
      <c r="G123" s="20"/>
    </row>
    <row r="124" spans="1:7" s="12" customFormat="1" x14ac:dyDescent="0.2">
      <c r="A124" s="17"/>
      <c r="B124" s="26" t="s">
        <v>106</v>
      </c>
      <c r="C124" s="28"/>
      <c r="D124" s="20"/>
      <c r="E124" s="24"/>
      <c r="F124" s="20"/>
      <c r="G124" s="20"/>
    </row>
    <row r="125" spans="1:7" s="12" customFormat="1" hidden="1" x14ac:dyDescent="0.2">
      <c r="A125" s="17"/>
      <c r="B125" s="27"/>
      <c r="C125" s="28">
        <v>0</v>
      </c>
      <c r="D125" s="24">
        <v>0</v>
      </c>
      <c r="E125" s="24" t="s">
        <v>70</v>
      </c>
      <c r="F125" s="20">
        <v>0</v>
      </c>
      <c r="G125" s="20">
        <f t="shared" ref="G125" si="4">C125*D125*F125</f>
        <v>0</v>
      </c>
    </row>
    <row r="126" spans="1:7" s="12" customFormat="1" ht="24" x14ac:dyDescent="0.2">
      <c r="A126" s="17"/>
      <c r="B126" s="27" t="s">
        <v>107</v>
      </c>
      <c r="C126" s="23">
        <v>62</v>
      </c>
      <c r="D126" s="24">
        <v>307</v>
      </c>
      <c r="E126" s="24" t="s">
        <v>70</v>
      </c>
      <c r="F126" s="20">
        <v>0.4</v>
      </c>
      <c r="G126" s="20">
        <f>C126*D126*F126</f>
        <v>7613.6</v>
      </c>
    </row>
    <row r="127" spans="1:7" s="12" customFormat="1" x14ac:dyDescent="0.2">
      <c r="A127" s="17"/>
      <c r="B127" s="27" t="s">
        <v>99</v>
      </c>
      <c r="C127" s="23">
        <v>1</v>
      </c>
      <c r="D127" s="24">
        <v>80</v>
      </c>
      <c r="E127" s="24" t="s">
        <v>70</v>
      </c>
      <c r="F127" s="20">
        <v>10.83</v>
      </c>
      <c r="G127" s="20">
        <v>866.3</v>
      </c>
    </row>
    <row r="128" spans="1:7" s="12" customFormat="1" ht="24" hidden="1" x14ac:dyDescent="0.2">
      <c r="A128" s="17"/>
      <c r="B128" s="27" t="s">
        <v>100</v>
      </c>
      <c r="C128" s="23">
        <v>0</v>
      </c>
      <c r="D128" s="24">
        <v>0</v>
      </c>
      <c r="E128" s="24" t="s">
        <v>39</v>
      </c>
      <c r="F128" s="20">
        <v>0</v>
      </c>
      <c r="G128" s="20">
        <v>0</v>
      </c>
    </row>
    <row r="129" spans="1:7" s="12" customFormat="1" x14ac:dyDescent="0.2">
      <c r="A129" s="17"/>
      <c r="B129" s="27" t="s">
        <v>101</v>
      </c>
      <c r="C129" s="23">
        <v>110</v>
      </c>
      <c r="D129" s="24">
        <v>1</v>
      </c>
      <c r="E129" s="24" t="s">
        <v>70</v>
      </c>
      <c r="F129" s="20">
        <v>14.4308</v>
      </c>
      <c r="G129" s="20">
        <v>1579.74</v>
      </c>
    </row>
    <row r="130" spans="1:7" s="12" customFormat="1" hidden="1" x14ac:dyDescent="0.2">
      <c r="A130" s="17"/>
      <c r="B130" s="27" t="s">
        <v>108</v>
      </c>
      <c r="C130" s="23">
        <v>0</v>
      </c>
      <c r="D130" s="24">
        <v>0</v>
      </c>
      <c r="E130" s="24" t="s">
        <v>70</v>
      </c>
      <c r="F130" s="20">
        <v>0</v>
      </c>
      <c r="G130" s="20">
        <v>0</v>
      </c>
    </row>
    <row r="131" spans="1:7" s="12" customFormat="1" x14ac:dyDescent="0.2">
      <c r="A131" s="17"/>
      <c r="B131" s="27" t="s">
        <v>109</v>
      </c>
      <c r="C131" s="23">
        <v>26</v>
      </c>
      <c r="D131" s="24">
        <v>709</v>
      </c>
      <c r="E131" s="24" t="s">
        <v>70</v>
      </c>
      <c r="F131" s="20">
        <v>0.39</v>
      </c>
      <c r="G131" s="20">
        <v>7097.11</v>
      </c>
    </row>
    <row r="132" spans="1:7" s="12" customFormat="1" ht="24" x14ac:dyDescent="0.2">
      <c r="A132" s="17"/>
      <c r="B132" s="27" t="s">
        <v>110</v>
      </c>
      <c r="C132" s="23">
        <v>2</v>
      </c>
      <c r="D132" s="24">
        <v>709</v>
      </c>
      <c r="E132" s="24" t="s">
        <v>70</v>
      </c>
      <c r="F132" s="20">
        <v>5.29</v>
      </c>
      <c r="G132" s="20">
        <v>7504.76</v>
      </c>
    </row>
    <row r="133" spans="1:7" s="12" customFormat="1" x14ac:dyDescent="0.2">
      <c r="A133" s="17"/>
      <c r="B133" s="27" t="s">
        <v>111</v>
      </c>
      <c r="C133" s="23">
        <v>2</v>
      </c>
      <c r="D133" s="24">
        <v>709</v>
      </c>
      <c r="E133" s="24" t="s">
        <v>70</v>
      </c>
      <c r="F133" s="20">
        <v>0.67</v>
      </c>
      <c r="G133" s="20">
        <v>944.5</v>
      </c>
    </row>
    <row r="134" spans="1:7" s="12" customFormat="1" x14ac:dyDescent="0.2">
      <c r="A134" s="17"/>
      <c r="B134" s="27" t="s">
        <v>112</v>
      </c>
      <c r="C134" s="23">
        <v>2</v>
      </c>
      <c r="D134" s="24">
        <v>709</v>
      </c>
      <c r="E134" s="24" t="s">
        <v>70</v>
      </c>
      <c r="F134" s="20">
        <v>0.47</v>
      </c>
      <c r="G134" s="20">
        <v>662.45</v>
      </c>
    </row>
    <row r="135" spans="1:7" s="12" customFormat="1" hidden="1" x14ac:dyDescent="0.2">
      <c r="A135" s="17"/>
      <c r="B135" s="27" t="s">
        <v>102</v>
      </c>
      <c r="C135" s="23">
        <v>0</v>
      </c>
      <c r="D135" s="24">
        <v>0</v>
      </c>
      <c r="E135" s="24" t="s">
        <v>70</v>
      </c>
      <c r="F135" s="20">
        <v>0</v>
      </c>
      <c r="G135" s="20">
        <v>0</v>
      </c>
    </row>
    <row r="136" spans="1:7" s="12" customFormat="1" x14ac:dyDescent="0.2">
      <c r="A136" s="17"/>
      <c r="B136" s="27" t="s">
        <v>103</v>
      </c>
      <c r="C136" s="23">
        <v>15</v>
      </c>
      <c r="D136" s="24">
        <v>23</v>
      </c>
      <c r="E136" s="24" t="s">
        <v>39</v>
      </c>
      <c r="F136" s="20">
        <v>1.34</v>
      </c>
      <c r="G136" s="20">
        <v>462.3</v>
      </c>
    </row>
    <row r="137" spans="1:7" s="12" customFormat="1" hidden="1" x14ac:dyDescent="0.2">
      <c r="A137" s="17"/>
      <c r="B137" s="27" t="s">
        <v>104</v>
      </c>
      <c r="C137" s="23">
        <v>1</v>
      </c>
      <c r="D137" s="24">
        <v>0</v>
      </c>
      <c r="E137" s="24" t="s">
        <v>91</v>
      </c>
      <c r="F137" s="20"/>
      <c r="G137" s="20">
        <v>0</v>
      </c>
    </row>
    <row r="138" spans="1:7" s="12" customFormat="1" hidden="1" x14ac:dyDescent="0.2">
      <c r="A138" s="17"/>
      <c r="B138" s="27" t="s">
        <v>105</v>
      </c>
      <c r="C138" s="23">
        <v>1</v>
      </c>
      <c r="D138" s="20">
        <v>1.4000000000000001</v>
      </c>
      <c r="E138" s="24"/>
      <c r="F138" s="20">
        <v>218.39</v>
      </c>
      <c r="G138" s="20"/>
    </row>
    <row r="139" spans="1:7" s="12" customFormat="1" x14ac:dyDescent="0.2">
      <c r="A139" s="17"/>
      <c r="B139" s="49" t="s">
        <v>113</v>
      </c>
      <c r="C139" s="43"/>
      <c r="D139" s="24"/>
      <c r="E139" s="24"/>
      <c r="F139" s="20"/>
      <c r="G139" s="20"/>
    </row>
    <row r="140" spans="1:7" s="12" customFormat="1" ht="24" x14ac:dyDescent="0.2">
      <c r="A140" s="17"/>
      <c r="B140" s="27" t="s">
        <v>114</v>
      </c>
      <c r="C140" s="43">
        <v>12</v>
      </c>
      <c r="D140" s="24">
        <v>518.73</v>
      </c>
      <c r="E140" s="43" t="s">
        <v>115</v>
      </c>
      <c r="F140" s="20">
        <v>1.29</v>
      </c>
      <c r="G140" s="20">
        <v>8052.47</v>
      </c>
    </row>
    <row r="141" spans="1:7" s="12" customFormat="1" x14ac:dyDescent="0.2">
      <c r="A141" s="17"/>
      <c r="B141" s="49" t="s">
        <v>116</v>
      </c>
      <c r="C141" s="43"/>
      <c r="D141" s="24"/>
      <c r="E141" s="24"/>
      <c r="F141" s="20"/>
      <c r="G141" s="20"/>
    </row>
    <row r="142" spans="1:7" s="12" customFormat="1" ht="24" x14ac:dyDescent="0.2">
      <c r="A142" s="17"/>
      <c r="B142" s="27" t="s">
        <v>117</v>
      </c>
      <c r="C142" s="43">
        <v>12</v>
      </c>
      <c r="D142" s="24">
        <f>D140</f>
        <v>518.73</v>
      </c>
      <c r="E142" s="43" t="s">
        <v>115</v>
      </c>
      <c r="F142" s="20">
        <v>3.29</v>
      </c>
      <c r="G142" s="20">
        <v>20467.560000000001</v>
      </c>
    </row>
    <row r="143" spans="1:7" s="2" customFormat="1" ht="12" x14ac:dyDescent="0.2">
      <c r="A143" s="13"/>
      <c r="B143" s="50"/>
      <c r="C143" s="24"/>
      <c r="D143" s="24"/>
      <c r="E143" s="56" t="s">
        <v>118</v>
      </c>
      <c r="F143" s="3"/>
      <c r="G143" s="29">
        <f>SUM(G25:G142)</f>
        <v>201591.46307828129</v>
      </c>
    </row>
    <row r="144" spans="1:7" s="2" customFormat="1" ht="12" x14ac:dyDescent="0.2">
      <c r="A144" s="13"/>
      <c r="B144" s="51"/>
      <c r="C144" s="52"/>
      <c r="D144" s="52"/>
      <c r="E144" s="52"/>
      <c r="F144" s="57"/>
      <c r="G144" s="30"/>
    </row>
    <row r="145" spans="1:7" s="2" customFormat="1" x14ac:dyDescent="0.2">
      <c r="A145" s="13"/>
      <c r="B145" s="51"/>
      <c r="C145" s="52"/>
      <c r="D145" s="52"/>
      <c r="E145" s="52"/>
      <c r="F145" s="57"/>
      <c r="G145" s="58" t="s">
        <v>119</v>
      </c>
    </row>
    <row r="146" spans="1:7" s="2" customFormat="1" ht="12" x14ac:dyDescent="0.2">
      <c r="A146" s="13"/>
      <c r="B146" s="51"/>
      <c r="C146" s="52"/>
      <c r="D146" s="52"/>
      <c r="E146" s="52"/>
      <c r="F146" s="57"/>
      <c r="G146" s="30"/>
    </row>
  </sheetData>
  <mergeCells count="16">
    <mergeCell ref="C23:D23"/>
    <mergeCell ref="B24:G24"/>
    <mergeCell ref="B45:E45"/>
    <mergeCell ref="B64:E64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С15</vt:lpstr>
      <vt:lpstr>С15!Область_печати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cp:lastPrinted>2020-03-27T04:22:56Z</cp:lastPrinted>
  <dcterms:created xsi:type="dcterms:W3CDTF">2020-03-27T04:22:27Z</dcterms:created>
  <dcterms:modified xsi:type="dcterms:W3CDTF">2020-03-30T06:59:18Z</dcterms:modified>
</cp:coreProperties>
</file>